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omments3.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omments5.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12.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13.xml" ContentType="application/vnd.openxmlformats-officedocument.drawing+xml"/>
  <Override PartName="/xl/ctrlProps/ctrlProp241.xml" ContentType="application/vnd.ms-excel.controlproperties+xml"/>
  <Override PartName="/xl/ctrlProps/ctrlProp242.xml" ContentType="application/vnd.ms-excel.controlproperties+xml"/>
  <Override PartName="/xl/drawings/drawing14.xml" ContentType="application/vnd.openxmlformats-officedocument.drawing+xml"/>
  <Override PartName="/xl/ctrlProps/ctrlProp243.xml" ContentType="application/vnd.ms-excel.controlproperties+xml"/>
  <Override PartName="/xl/ctrlProps/ctrlProp244.xml" ContentType="application/vnd.ms-excel.controlproperties+xml"/>
  <Override PartName="/xl/drawings/drawing15.xml" ContentType="application/vnd.openxmlformats-officedocument.drawing+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16.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drawings/drawing17.xml" ContentType="application/vnd.openxmlformats-officedocument.drawing+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omments9.xml" ContentType="application/vnd.openxmlformats-officedocument.spreadsheetml.comments+xml"/>
  <Override PartName="/xl/drawings/drawing18.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omments10.xml" ContentType="application/vnd.openxmlformats-officedocument.spreadsheetml.comments+xml"/>
  <Override PartName="/xl/drawings/drawing19.xml" ContentType="application/vnd.openxmlformats-officedocument.drawing+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20.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omments11.xml" ContentType="application/vnd.openxmlformats-officedocument.spreadsheetml.comments+xml"/>
  <Override PartName="/xl/drawings/drawing21.xml" ContentType="application/vnd.openxmlformats-officedocument.drawing+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omments12.xml" ContentType="application/vnd.openxmlformats-officedocument.spreadsheetml.comments+xml"/>
  <Override PartName="/xl/drawings/drawing22.xml" ContentType="application/vnd.openxmlformats-officedocument.drawing+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omments13.xml" ContentType="application/vnd.openxmlformats-officedocument.spreadsheetml.comments+xml"/>
  <Override PartName="/xl/drawings/drawing23.xml" ContentType="application/vnd.openxmlformats-officedocument.drawing+xml"/>
  <Override PartName="/xl/ctrlProps/ctrlProp424.xml" ContentType="application/vnd.ms-excel.controlproperties+xml"/>
  <Override PartName="/xl/ctrlProps/ctrlProp425.xml" ContentType="application/vnd.ms-excel.controlproperties+xml"/>
  <Override PartName="/xl/comments14.xml" ContentType="application/vnd.openxmlformats-officedocument.spreadsheetml.comments+xml"/>
  <Override PartName="/xl/drawings/drawing24.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omments15.xml" ContentType="application/vnd.openxmlformats-officedocument.spreadsheetml.comments+xml"/>
  <Override PartName="/xl/drawings/drawing25.xml" ContentType="application/vnd.openxmlformats-officedocument.drawing+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Technik\Eigenerzeugungsanlagen\EEA am NS-Netz\Formular SWAN neu\"/>
    </mc:Choice>
  </mc:AlternateContent>
  <workbookProtection workbookAlgorithmName="SHA-512" workbookHashValue="yXCnUmIyN7qeq7IdfbBtdoJH6SiEv+/nSfrQtqU4bF+7xYQKL1A2avte0rpr4y1r1uOthIJTGAEKdEM01zhSzA==" workbookSaltValue="9zgrC4cCFoniynuJvxcTMg==" workbookSpinCount="100000" lockStructure="1"/>
  <bookViews>
    <workbookView showHorizontalScroll="0" showVerticalScroll="0" xWindow="-15" yWindow="-15" windowWidth="9600" windowHeight="12375" tabRatio="834"/>
  </bookViews>
  <sheets>
    <sheet name="E.0 Netzanschlussbegehren" sheetId="1" r:id="rId1"/>
    <sheet name="E.1 Antragstellung EZA" sheetId="2" r:id="rId2"/>
    <sheet name="Auftrag Netzverträglichkeit" sheetId="3" state="hidden" r:id="rId3"/>
    <sheet name="E.2 Datenblatt EZA &lt;&gt; FVA" sheetId="21" r:id="rId4"/>
    <sheet name="E.2 Datenblatt EZE = FVA" sheetId="4" r:id="rId5"/>
    <sheet name="E.2 Datenblatt EZA = FVA" sheetId="6" r:id="rId6"/>
    <sheet name="E.3 Datenblatt Speicher" sheetId="41" r:id="rId7"/>
    <sheet name="Diagramm Q(U)" sheetId="44" r:id="rId8"/>
    <sheet name="Q(U)-Regelung neu Uc" sheetId="43" state="hidden" r:id="rId9"/>
    <sheet name="Abnahme und IBS" sheetId="23" r:id="rId10"/>
    <sheet name="Förderfähigkeit FVA" sheetId="20" r:id="rId11"/>
    <sheet name="NVP NB EZA" sheetId="24" r:id="rId12"/>
    <sheet name="Erklärung USt" sheetId="27" r:id="rId13"/>
    <sheet name="Erteilung SEPA" sheetId="40" r:id="rId14"/>
    <sheet name="Erklärung_EEG-Umlagepflicht" sheetId="29" r:id="rId15"/>
    <sheet name="Erklärung_Einspeisevergütung" sheetId="28" r:id="rId16"/>
    <sheet name="E.8 Unterlagenkontrolle VNB" sheetId="26" r:id="rId17"/>
    <sheet name="E.8 IBS-Protokoll EZA" sheetId="30" r:id="rId18"/>
    <sheet name="E.9 Betriebserlaubnis" sheetId="42" r:id="rId19"/>
    <sheet name="ÜSB SV BHKW" sheetId="31" r:id="rId20"/>
    <sheet name="ÜSB Selbstverbrauch &lt;= 25,0 kWp" sheetId="32" r:id="rId21"/>
    <sheet name="ÜSB Selbstverbr. &gt;25,0 - 30 kWp" sheetId="33" r:id="rId22"/>
    <sheet name="ÜSB Selbstverbrauch &gt; 30 kW Z" sheetId="34" r:id="rId23"/>
    <sheet name="ÜSB Selbstverbrauch &gt; 30 kW WM" sheetId="35" r:id="rId24"/>
    <sheet name="Formular kbW" sheetId="39" state="hidden" r:id="rId25"/>
    <sheet name="Tabelle1" sheetId="25" state="hidden" r:id="rId26"/>
    <sheet name="Netzbetreiber" sheetId="22" state="hidden" r:id="rId27"/>
  </sheets>
  <definedNames>
    <definedName name="Druck_V1" localSheetId="8">#REF!</definedName>
    <definedName name="Druck_V2" localSheetId="8">#REF!</definedName>
    <definedName name="_xlnm.Print_Area" localSheetId="9">'Abnahme und IBS'!$B$1:$AZ$24</definedName>
    <definedName name="_xlnm.Print_Area" localSheetId="2">'Auftrag Netzverträglichkeit'!$B$1:$AZ$27</definedName>
    <definedName name="_xlnm.Print_Area" localSheetId="0">'E.0 Netzanschlussbegehren'!$B$1:$BA$44</definedName>
    <definedName name="_xlnm.Print_Area" localSheetId="1">'E.1 Antragstellung EZA'!$B$1:$AZ$39</definedName>
    <definedName name="_xlnm.Print_Area" localSheetId="3">'E.2 Datenblatt EZA &lt;&gt; FVA'!$B$1:$AZ$69</definedName>
    <definedName name="_xlnm.Print_Area" localSheetId="5">'E.2 Datenblatt EZA = FVA'!$B$1:$AZ$60</definedName>
    <definedName name="_xlnm.Print_Area" localSheetId="4">'E.2 Datenblatt EZE = FVA'!$B$1:$BA$95</definedName>
    <definedName name="_xlnm.Print_Area" localSheetId="6">'E.3 Datenblatt Speicher'!$B$1:$AZ$56</definedName>
    <definedName name="_xlnm.Print_Area" localSheetId="17">'E.8 IBS-Protokoll EZA'!$B$1:$AZ$73</definedName>
    <definedName name="_xlnm.Print_Area" localSheetId="16">'E.8 Unterlagenkontrolle VNB'!$B$1:$AZ$32</definedName>
    <definedName name="_xlnm.Print_Area" localSheetId="18">'E.9 Betriebserlaubnis'!$B$1:$AZ$20</definedName>
    <definedName name="_xlnm.Print_Area" localSheetId="12">'Erklärung USt'!$B$1:$BT$35</definedName>
    <definedName name="_xlnm.Print_Area" localSheetId="14">'Erklärung_EEG-Umlagepflicht'!$B$1:$AZ$88</definedName>
    <definedName name="_xlnm.Print_Area" localSheetId="15">Erklärung_Einspeisevergütung!$B$1:$AZ$29</definedName>
    <definedName name="_xlnm.Print_Area" localSheetId="13">'Erteilung SEPA'!$B$1:$BT$28</definedName>
    <definedName name="_xlnm.Print_Area" localSheetId="10">'Förderfähigkeit FVA'!$B$1:$AZ$35</definedName>
    <definedName name="_xlnm.Print_Area" localSheetId="24">'Formular kbW'!$B$1:$AC$64</definedName>
    <definedName name="_xlnm.Print_Area" localSheetId="26">Netzbetreiber!$A$1:$N$91</definedName>
    <definedName name="_xlnm.Print_Area" localSheetId="11">'NVP NB EZA'!$B$1:$AZ$54</definedName>
    <definedName name="_xlnm.Print_Area" localSheetId="25">Tabelle1!$A$1:$J$17</definedName>
    <definedName name="_xlnm.Print_Area" localSheetId="21">'ÜSB Selbstverbr. &gt;25,0 - 30 kWp'!$B$1:$P$67</definedName>
    <definedName name="_xlnm.Print_Area" localSheetId="20">'ÜSB Selbstverbrauch &lt;= 25,0 kWp'!$B$1:$P$67</definedName>
    <definedName name="_xlnm.Print_Area" localSheetId="23">'ÜSB Selbstverbrauch &gt; 30 kW WM'!$B$1:$P$69</definedName>
    <definedName name="_xlnm.Print_Area" localSheetId="22">'ÜSB Selbstverbrauch &gt; 30 kW Z'!$B$1:$P$69</definedName>
    <definedName name="_xlnm.Print_Area" localSheetId="19">'ÜSB SV BHKW'!$B$1:$P$60</definedName>
    <definedName name="EZA_FVA_Datum" localSheetId="9">'Abnahme und IBS'!$U$7</definedName>
    <definedName name="EZA_FVA_Datum" localSheetId="2">'Auftrag Netzverträglichkeit'!$U$7</definedName>
    <definedName name="EZA_FVA_Datum" localSheetId="3">'E.2 Datenblatt EZA &lt;&gt; FVA'!$U$7</definedName>
    <definedName name="EZA_FVA_Datum" localSheetId="5">'E.2 Datenblatt EZA = FVA'!$U$7</definedName>
    <definedName name="EZA_FVA_Datum" localSheetId="17">'E.8 IBS-Protokoll EZA'!$BV$36</definedName>
    <definedName name="Module" localSheetId="2">'Auftrag Netzverträglichkeit'!#REF!</definedName>
    <definedName name="Module">'E.2 Datenblatt EZE = FVA'!$B$10:$AP$13</definedName>
    <definedName name="S_WR1" localSheetId="2">'Auftrag Netzverträglichkeit'!#REF!</definedName>
    <definedName name="S_WR1">'E.2 Datenblatt EZE = FVA'!$AM$18</definedName>
    <definedName name="S_WR2" localSheetId="2">'Auftrag Netzverträglichkeit'!#REF!</definedName>
    <definedName name="S_WR2">'E.2 Datenblatt EZE = FVA'!$AM$19</definedName>
    <definedName name="S_WR3" localSheetId="2">'Auftrag Netzverträglichkeit'!#REF!</definedName>
    <definedName name="S_WR3">'E.2 Datenblatt EZE = FVA'!$AM$20</definedName>
    <definedName name="S_WR4" localSheetId="2">'Auftrag Netzverträglichkeit'!#REF!</definedName>
    <definedName name="S_WR4">'E.2 Datenblatt EZE = FVA'!$AM$21</definedName>
    <definedName name="S_WR5" localSheetId="2">'Auftrag Netzverträglichkeit'!#REF!</definedName>
    <definedName name="Wechselrichter" localSheetId="2">'Auftrag Netzverträglichkeit'!#REF!</definedName>
    <definedName name="Wechselrichter">'E.2 Datenblatt EZE = FVA'!$B$18:$BI$21</definedName>
    <definedName name="WR_Anschlussart" localSheetId="2">'Auftrag Netzverträglichkeit'!#REF!</definedName>
    <definedName name="WR_Anschlussart">'E.2 Datenblatt EZE = FVA'!$BB$18:$BC$21</definedName>
    <definedName name="WR_Leistung" localSheetId="2">'Auftrag Netzverträglichkeit'!#REF!</definedName>
    <definedName name="WR_Leistung" localSheetId="25">#REF!</definedName>
    <definedName name="WR_Leistung">'E.2 Datenblatt EZE = FVA'!$BF$17:$BG$21</definedName>
    <definedName name="Z_2803C7F6_1C66_4C7B_AFEF_CD5276FC42C9_.wvu.Cols" localSheetId="9" hidden="1">'Abnahme und IBS'!$BA:$BC</definedName>
    <definedName name="Z_2803C7F6_1C66_4C7B_AFEF_CD5276FC42C9_.wvu.Cols" localSheetId="2" hidden="1">'Auftrag Netzverträglichkeit'!$BA:$BC</definedName>
    <definedName name="Z_2803C7F6_1C66_4C7B_AFEF_CD5276FC42C9_.wvu.Cols" localSheetId="1" hidden="1">'E.1 Antragstellung EZA'!$BB:$BB</definedName>
    <definedName name="Z_2803C7F6_1C66_4C7B_AFEF_CD5276FC42C9_.wvu.Cols" localSheetId="5" hidden="1">'E.2 Datenblatt EZA = FVA'!$BA:$BA</definedName>
    <definedName name="Z_2803C7F6_1C66_4C7B_AFEF_CD5276FC42C9_.wvu.Cols" localSheetId="4" hidden="1">'E.2 Datenblatt EZE = FVA'!$BA:$BD</definedName>
    <definedName name="Z_2803C7F6_1C66_4C7B_AFEF_CD5276FC42C9_.wvu.Cols" localSheetId="17" hidden="1">'E.8 IBS-Protokoll EZA'!$BA:$BA</definedName>
    <definedName name="Z_2803C7F6_1C66_4C7B_AFEF_CD5276FC42C9_.wvu.Cols" localSheetId="16" hidden="1">'E.8 Unterlagenkontrolle VNB'!$BA:$BA</definedName>
    <definedName name="Z_2803C7F6_1C66_4C7B_AFEF_CD5276FC42C9_.wvu.Cols" localSheetId="18" hidden="1">'E.9 Betriebserlaubnis'!$BA:$BA</definedName>
    <definedName name="Z_2803C7F6_1C66_4C7B_AFEF_CD5276FC42C9_.wvu.Cols" localSheetId="12" hidden="1">'Erklärung USt'!$BV:$BV</definedName>
    <definedName name="Z_2803C7F6_1C66_4C7B_AFEF_CD5276FC42C9_.wvu.Cols" localSheetId="14" hidden="1">'Erklärung_EEG-Umlagepflicht'!$BA:$BA</definedName>
    <definedName name="Z_2803C7F6_1C66_4C7B_AFEF_CD5276FC42C9_.wvu.Cols" localSheetId="15" hidden="1">Erklärung_Einspeisevergütung!$BA:$BA</definedName>
    <definedName name="Z_2803C7F6_1C66_4C7B_AFEF_CD5276FC42C9_.wvu.Cols" localSheetId="13" hidden="1">'Erteilung SEPA'!$BV:$BV</definedName>
    <definedName name="Z_2803C7F6_1C66_4C7B_AFEF_CD5276FC42C9_.wvu.Cols" localSheetId="10" hidden="1">'Förderfähigkeit FVA'!$BB:$BB</definedName>
    <definedName name="Z_2803C7F6_1C66_4C7B_AFEF_CD5276FC42C9_.wvu.PrintArea" localSheetId="9" hidden="1">'Abnahme und IBS'!$B$1:$BA$24</definedName>
    <definedName name="Z_2803C7F6_1C66_4C7B_AFEF_CD5276FC42C9_.wvu.PrintArea" localSheetId="2" hidden="1">'Auftrag Netzverträglichkeit'!$B$1:$BA$27</definedName>
    <definedName name="Z_2803C7F6_1C66_4C7B_AFEF_CD5276FC42C9_.wvu.PrintArea" localSheetId="0" hidden="1">'E.0 Netzanschlussbegehren'!$B$1:$BA$44</definedName>
    <definedName name="Z_2803C7F6_1C66_4C7B_AFEF_CD5276FC42C9_.wvu.PrintArea" localSheetId="1" hidden="1">'E.1 Antragstellung EZA'!$B$1:$AZ$39</definedName>
    <definedName name="Z_2803C7F6_1C66_4C7B_AFEF_CD5276FC42C9_.wvu.PrintArea" localSheetId="5" hidden="1">'E.2 Datenblatt EZA = FVA'!$B$1:$AZ$60</definedName>
    <definedName name="Z_2803C7F6_1C66_4C7B_AFEF_CD5276FC42C9_.wvu.PrintArea" localSheetId="4" hidden="1">'E.2 Datenblatt EZE = FVA'!$B$1:$BA$95</definedName>
    <definedName name="Z_2803C7F6_1C66_4C7B_AFEF_CD5276FC42C9_.wvu.PrintArea" localSheetId="17" hidden="1">'E.8 IBS-Protokoll EZA'!$B$1:$AZ$73</definedName>
    <definedName name="Z_2803C7F6_1C66_4C7B_AFEF_CD5276FC42C9_.wvu.PrintArea" localSheetId="16" hidden="1">'E.8 Unterlagenkontrolle VNB'!$B$1:$AZ$32</definedName>
    <definedName name="Z_2803C7F6_1C66_4C7B_AFEF_CD5276FC42C9_.wvu.PrintArea" localSheetId="18" hidden="1">'E.9 Betriebserlaubnis'!$B$1:$AZ$20</definedName>
    <definedName name="Z_2803C7F6_1C66_4C7B_AFEF_CD5276FC42C9_.wvu.PrintArea" localSheetId="12" hidden="1">'Erklärung USt'!$B$1:$BT$35</definedName>
    <definedName name="Z_2803C7F6_1C66_4C7B_AFEF_CD5276FC42C9_.wvu.PrintArea" localSheetId="14" hidden="1">'Erklärung_EEG-Umlagepflicht'!$B$1:$AZ$88</definedName>
    <definedName name="Z_2803C7F6_1C66_4C7B_AFEF_CD5276FC42C9_.wvu.PrintArea" localSheetId="15" hidden="1">Erklärung_Einspeisevergütung!$B$1:$AZ$29</definedName>
    <definedName name="Z_2803C7F6_1C66_4C7B_AFEF_CD5276FC42C9_.wvu.PrintArea" localSheetId="13" hidden="1">'Erteilung SEPA'!$B$1:$BT$28</definedName>
    <definedName name="Z_2803C7F6_1C66_4C7B_AFEF_CD5276FC42C9_.wvu.PrintArea" localSheetId="10" hidden="1">'Förderfähigkeit FVA'!$B$1:$AZ$35</definedName>
    <definedName name="Z_2803C7F6_1C66_4C7B_AFEF_CD5276FC42C9_.wvu.PrintArea" localSheetId="24" hidden="1">'Formular kbW'!$B$1:$AC$64</definedName>
    <definedName name="Z_2803C7F6_1C66_4C7B_AFEF_CD5276FC42C9_.wvu.PrintArea" localSheetId="21" hidden="1">'ÜSB Selbstverbr. &gt;25,0 - 30 kWp'!$B$1:$P$67</definedName>
    <definedName name="Z_2803C7F6_1C66_4C7B_AFEF_CD5276FC42C9_.wvu.PrintArea" localSheetId="20" hidden="1">'ÜSB Selbstverbrauch &lt;= 25,0 kWp'!$B$1:$P$67</definedName>
    <definedName name="Z_2803C7F6_1C66_4C7B_AFEF_CD5276FC42C9_.wvu.PrintArea" localSheetId="23" hidden="1">'ÜSB Selbstverbrauch &gt; 30 kW WM'!$B$1:$P$69</definedName>
    <definedName name="Z_2803C7F6_1C66_4C7B_AFEF_CD5276FC42C9_.wvu.PrintArea" localSheetId="22" hidden="1">'ÜSB Selbstverbrauch &gt; 30 kW Z'!$B$1:$P$69</definedName>
    <definedName name="Z_2803C7F6_1C66_4C7B_AFEF_CD5276FC42C9_.wvu.PrintArea" localSheetId="19" hidden="1">'ÜSB SV BHKW'!$B$1:$P$60</definedName>
  </definedNames>
  <calcPr calcId="152511"/>
  <customWorkbookViews>
    <customWorkbookView name="Lesser - Persönliche Ansicht" guid="{2803C7F6-1C66-4C7B-AFEF-CD5276FC42C9}" mergeInterval="0" personalView="1" maximized="1" showHorizontalScroll="0" windowWidth="1276" windowHeight="836" tabRatio="834" activeSheetId="1"/>
  </customWorkbookViews>
</workbook>
</file>

<file path=xl/calcChain.xml><?xml version="1.0" encoding="utf-8"?>
<calcChain xmlns="http://schemas.openxmlformats.org/spreadsheetml/2006/main">
  <c r="E31" i="43" l="1"/>
  <c r="D31" i="43"/>
  <c r="F31" i="43" s="1"/>
  <c r="F30" i="43"/>
  <c r="H30" i="43" s="1"/>
  <c r="E30" i="43"/>
  <c r="D30" i="43"/>
  <c r="H31" i="43" l="1"/>
  <c r="G31" i="43"/>
  <c r="G30" i="43"/>
  <c r="AK10" i="23"/>
  <c r="Z10" i="23"/>
  <c r="AG9" i="23"/>
  <c r="AB9" i="23"/>
  <c r="Y9" i="23"/>
  <c r="Z8" i="23"/>
  <c r="Z7" i="23"/>
  <c r="AX35" i="41" l="1"/>
  <c r="AN35" i="41"/>
  <c r="AN2" i="41"/>
  <c r="L25" i="43" l="1"/>
  <c r="L24" i="43"/>
  <c r="L23" i="43"/>
  <c r="L22" i="43"/>
  <c r="L21" i="43"/>
  <c r="L20" i="43"/>
  <c r="L19" i="43"/>
  <c r="L18" i="43"/>
  <c r="L17" i="43"/>
  <c r="L16" i="43"/>
  <c r="L15" i="43"/>
  <c r="L14" i="43"/>
  <c r="L13" i="43"/>
  <c r="L12" i="43"/>
  <c r="L11" i="43"/>
  <c r="L10" i="43"/>
  <c r="L9" i="43"/>
  <c r="L8" i="43"/>
  <c r="L7" i="43"/>
  <c r="L6" i="43"/>
  <c r="L5" i="43"/>
  <c r="J6" i="43" l="1"/>
  <c r="J7" i="43"/>
  <c r="J8" i="43"/>
  <c r="J9" i="43"/>
  <c r="J10" i="43"/>
  <c r="J11" i="43"/>
  <c r="J12" i="43"/>
  <c r="J13" i="43"/>
  <c r="J14" i="43"/>
  <c r="J15" i="43"/>
  <c r="J16" i="43"/>
  <c r="J17" i="43"/>
  <c r="J18" i="43"/>
  <c r="J19" i="43"/>
  <c r="J20" i="43"/>
  <c r="J21" i="43"/>
  <c r="J22" i="43"/>
  <c r="J23" i="43"/>
  <c r="J24" i="43"/>
  <c r="J25" i="43"/>
  <c r="J5" i="43"/>
  <c r="D13" i="43"/>
  <c r="D12" i="43"/>
  <c r="AK54" i="6" l="1"/>
  <c r="AC54" i="6"/>
  <c r="U54" i="6"/>
  <c r="AK53" i="6"/>
  <c r="AC53" i="6"/>
  <c r="U53" i="6"/>
  <c r="AK52" i="6"/>
  <c r="AC52" i="6"/>
  <c r="U52" i="6"/>
  <c r="AK51" i="6"/>
  <c r="AC51" i="6"/>
  <c r="U51" i="6"/>
  <c r="R27" i="24" l="1"/>
  <c r="AR24" i="24"/>
  <c r="AL24" i="24"/>
  <c r="AF24" i="24"/>
  <c r="Z24" i="24"/>
  <c r="T24" i="24"/>
  <c r="N24" i="24"/>
  <c r="D11" i="43" l="1"/>
  <c r="I7" i="43" s="1"/>
  <c r="K7" i="43" s="1"/>
  <c r="I15" i="43"/>
  <c r="K15" i="43" s="1"/>
  <c r="D10" i="43"/>
  <c r="I23" i="43" s="1"/>
  <c r="K23" i="43" s="1"/>
  <c r="I19" i="43" l="1"/>
  <c r="K19" i="43" s="1"/>
  <c r="I9" i="43"/>
  <c r="K9" i="43" s="1"/>
  <c r="I6" i="43"/>
  <c r="K6" i="43" s="1"/>
  <c r="I11" i="43"/>
  <c r="K11" i="43" s="1"/>
  <c r="I14" i="43"/>
  <c r="K14" i="43" s="1"/>
  <c r="I18" i="43"/>
  <c r="K18" i="43" s="1"/>
  <c r="I22" i="43"/>
  <c r="K22" i="43" s="1"/>
  <c r="I5" i="43"/>
  <c r="K5" i="43" s="1"/>
  <c r="I8" i="43"/>
  <c r="K8" i="43" s="1"/>
  <c r="I12" i="43"/>
  <c r="K12" i="43" s="1"/>
  <c r="I16" i="43"/>
  <c r="K16" i="43" s="1"/>
  <c r="I20" i="43"/>
  <c r="K20" i="43" s="1"/>
  <c r="I24" i="43"/>
  <c r="K24" i="43" s="1"/>
  <c r="I10" i="43"/>
  <c r="K10" i="43" s="1"/>
  <c r="I13" i="43"/>
  <c r="K13" i="43" s="1"/>
  <c r="I17" i="43"/>
  <c r="K17" i="43" s="1"/>
  <c r="I21" i="43"/>
  <c r="K21" i="43" s="1"/>
  <c r="I25" i="43"/>
  <c r="K25" i="43" s="1"/>
  <c r="AS53" i="21" l="1"/>
  <c r="AS36" i="6"/>
  <c r="H3" i="22" l="1"/>
  <c r="C26" i="25"/>
  <c r="D26" i="25" s="1"/>
  <c r="E26" i="25" s="1"/>
  <c r="I11" i="25"/>
  <c r="H11" i="25"/>
  <c r="G11" i="25"/>
  <c r="AG9" i="30" s="1"/>
  <c r="F11" i="25"/>
  <c r="E11" i="25"/>
  <c r="D11" i="25"/>
  <c r="Z8" i="30" s="1"/>
  <c r="C11" i="25"/>
  <c r="Z7" i="30" s="1"/>
  <c r="I10" i="25"/>
  <c r="AK10" i="29" s="1"/>
  <c r="H10" i="25"/>
  <c r="Z10" i="28" s="1"/>
  <c r="G10" i="25"/>
  <c r="D66" i="35" s="1"/>
  <c r="F10" i="25"/>
  <c r="AB9" i="28" s="1"/>
  <c r="E10" i="25"/>
  <c r="Y9" i="20" s="1"/>
  <c r="D10" i="25"/>
  <c r="K5" i="35" s="1"/>
  <c r="C10" i="25"/>
  <c r="K3" i="33" s="1"/>
  <c r="I9" i="25"/>
  <c r="H9" i="25"/>
  <c r="G9" i="25"/>
  <c r="G7" i="34" s="1"/>
  <c r="F9" i="25"/>
  <c r="R44" i="39" s="1"/>
  <c r="E9" i="25"/>
  <c r="Q44" i="39" s="1"/>
  <c r="D9" i="25"/>
  <c r="C9" i="25"/>
  <c r="F3" i="35" s="1"/>
  <c r="I6" i="25"/>
  <c r="AX38" i="29" s="1"/>
  <c r="F6" i="25"/>
  <c r="D6" i="25"/>
  <c r="C6" i="25"/>
  <c r="R3" i="26" s="1"/>
  <c r="J3" i="25"/>
  <c r="AA7" i="39" s="1"/>
  <c r="I3" i="25"/>
  <c r="AM42" i="29" s="1"/>
  <c r="H3" i="25"/>
  <c r="S7" i="39" s="1"/>
  <c r="D3" i="25"/>
  <c r="Z4" i="42" s="1"/>
  <c r="U44" i="39"/>
  <c r="Q41" i="39"/>
  <c r="I7" i="39"/>
  <c r="G7" i="35"/>
  <c r="F7" i="35"/>
  <c r="F5" i="35"/>
  <c r="F5" i="34"/>
  <c r="D64" i="33"/>
  <c r="F5" i="33"/>
  <c r="D64" i="32"/>
  <c r="L7" i="32"/>
  <c r="F5" i="32"/>
  <c r="D57" i="31"/>
  <c r="L7" i="31"/>
  <c r="F5" i="31"/>
  <c r="Z6" i="42"/>
  <c r="AK10" i="30"/>
  <c r="Z10" i="30"/>
  <c r="AB9" i="30"/>
  <c r="Y9" i="30"/>
  <c r="AP6" i="30"/>
  <c r="AP43" i="30" s="1"/>
  <c r="Z6" i="30"/>
  <c r="Z43" i="30" s="1"/>
  <c r="Q26" i="26"/>
  <c r="AP6" i="26"/>
  <c r="AM6" i="26"/>
  <c r="Z6" i="26"/>
  <c r="Z4" i="26"/>
  <c r="AX2" i="26"/>
  <c r="AG9" i="28"/>
  <c r="AP6" i="28"/>
  <c r="Z6" i="28"/>
  <c r="T3" i="28"/>
  <c r="M3" i="28"/>
  <c r="AX2" i="28"/>
  <c r="AP67" i="29"/>
  <c r="Z67" i="29"/>
  <c r="T64" i="29"/>
  <c r="M64" i="29"/>
  <c r="AP42" i="29"/>
  <c r="Z42" i="29"/>
  <c r="T39" i="29"/>
  <c r="M39" i="29"/>
  <c r="AG9" i="29"/>
  <c r="AP6" i="29"/>
  <c r="Z6" i="29"/>
  <c r="AM23" i="40"/>
  <c r="AK23" i="40"/>
  <c r="AI23" i="40"/>
  <c r="AF23" i="40"/>
  <c r="AD23" i="40"/>
  <c r="AA23" i="40"/>
  <c r="Y23" i="40"/>
  <c r="V23" i="40"/>
  <c r="T23" i="40"/>
  <c r="R23" i="40"/>
  <c r="P23" i="40"/>
  <c r="BI21" i="40"/>
  <c r="BG21" i="40"/>
  <c r="BE21" i="40"/>
  <c r="BC21" i="40"/>
  <c r="BA21" i="40"/>
  <c r="AY21" i="40"/>
  <c r="AW21" i="40"/>
  <c r="AU21" i="40"/>
  <c r="AS21" i="40"/>
  <c r="AQ21" i="40"/>
  <c r="AN21" i="40"/>
  <c r="AL21" i="40"/>
  <c r="AJ21" i="40"/>
  <c r="AH21" i="40"/>
  <c r="AF21" i="40"/>
  <c r="AD21" i="40"/>
  <c r="AB21" i="40"/>
  <c r="Z21" i="40"/>
  <c r="W21" i="40"/>
  <c r="U21" i="40"/>
  <c r="P20" i="40"/>
  <c r="P16" i="40"/>
  <c r="AH31" i="27"/>
  <c r="AA19" i="40" s="1"/>
  <c r="W30" i="27"/>
  <c r="P18" i="40" s="1"/>
  <c r="BJ5" i="27"/>
  <c r="BE5" i="27"/>
  <c r="AG5" i="27"/>
  <c r="AG3" i="27"/>
  <c r="AR33" i="24"/>
  <c r="AL33" i="24"/>
  <c r="AF33" i="24"/>
  <c r="Z33" i="24"/>
  <c r="T33" i="24"/>
  <c r="N33" i="24"/>
  <c r="AA32" i="24"/>
  <c r="AV28" i="24"/>
  <c r="AK28" i="24"/>
  <c r="AA28" i="24"/>
  <c r="R26" i="24"/>
  <c r="BE18" i="24"/>
  <c r="AV16" i="24"/>
  <c r="AR8" i="24"/>
  <c r="AE8" i="24"/>
  <c r="AR7" i="24"/>
  <c r="AN12" i="24" s="1"/>
  <c r="AP6" i="24"/>
  <c r="AP43" i="24" s="1"/>
  <c r="Z6" i="24"/>
  <c r="Z43" i="24" s="1"/>
  <c r="Z4" i="24"/>
  <c r="Z41" i="24" s="1"/>
  <c r="R3" i="24"/>
  <c r="R40" i="24" s="1"/>
  <c r="AG9" i="20"/>
  <c r="AP6" i="20"/>
  <c r="Z6" i="20"/>
  <c r="Z4" i="20"/>
  <c r="AK11" i="23"/>
  <c r="Z11" i="23"/>
  <c r="M11" i="23"/>
  <c r="AP6" i="23"/>
  <c r="AM6" i="23"/>
  <c r="Z6" i="23"/>
  <c r="Z4" i="23"/>
  <c r="R3" i="23"/>
  <c r="AX2" i="23"/>
  <c r="AS53" i="41"/>
  <c r="AK53" i="41"/>
  <c r="AC53" i="41"/>
  <c r="U53" i="41"/>
  <c r="AK52" i="41"/>
  <c r="AC52" i="41"/>
  <c r="U52" i="41"/>
  <c r="AS52" i="41" s="1"/>
  <c r="AK51" i="41"/>
  <c r="AC51" i="41"/>
  <c r="U51" i="41"/>
  <c r="AK50" i="41"/>
  <c r="AC50" i="41"/>
  <c r="U50" i="41"/>
  <c r="AS50" i="41" s="1"/>
  <c r="AK49" i="41"/>
  <c r="AC49" i="41"/>
  <c r="U49" i="41"/>
  <c r="AP6" i="41"/>
  <c r="Z6" i="41"/>
  <c r="Z4" i="41"/>
  <c r="R3" i="41"/>
  <c r="R36" i="41" s="1"/>
  <c r="AS55" i="6"/>
  <c r="AK55" i="6"/>
  <c r="AC55" i="6"/>
  <c r="U55" i="6"/>
  <c r="O54" i="6"/>
  <c r="O53" i="6"/>
  <c r="AO44" i="6"/>
  <c r="AM20" i="30" s="1"/>
  <c r="BF23" i="6"/>
  <c r="BE23" i="6"/>
  <c r="BD23" i="6"/>
  <c r="BC23" i="6"/>
  <c r="BF22" i="6"/>
  <c r="BE22" i="6"/>
  <c r="BD22" i="6"/>
  <c r="BC22" i="6"/>
  <c r="AS17" i="6"/>
  <c r="AS15" i="6"/>
  <c r="AP6" i="6"/>
  <c r="AP35" i="6" s="1"/>
  <c r="Z6" i="6"/>
  <c r="Z35" i="6" s="1"/>
  <c r="Z4" i="6"/>
  <c r="Z33" i="6" s="1"/>
  <c r="E88" i="22"/>
  <c r="I88" i="22" s="1"/>
  <c r="M88" i="22" s="1"/>
  <c r="D88" i="22"/>
  <c r="H88" i="22" s="1"/>
  <c r="L88" i="22" s="1"/>
  <c r="C88" i="22"/>
  <c r="E87" i="22"/>
  <c r="I87" i="22" s="1"/>
  <c r="M87" i="22" s="1"/>
  <c r="D87" i="22"/>
  <c r="H87" i="22" s="1"/>
  <c r="L87" i="22" s="1"/>
  <c r="C87" i="22"/>
  <c r="E86" i="22"/>
  <c r="I86" i="22" s="1"/>
  <c r="M86" i="22" s="1"/>
  <c r="C86" i="22"/>
  <c r="E85" i="22"/>
  <c r="I85" i="22" s="1"/>
  <c r="M85" i="22" s="1"/>
  <c r="D85" i="22"/>
  <c r="H85" i="22" s="1"/>
  <c r="L85" i="22" s="1"/>
  <c r="E84" i="22"/>
  <c r="I84" i="22" s="1"/>
  <c r="M84" i="22" s="1"/>
  <c r="D84" i="22"/>
  <c r="H84" i="22" s="1"/>
  <c r="L84" i="22" s="1"/>
  <c r="E83" i="22"/>
  <c r="I83" i="22" s="1"/>
  <c r="M83" i="22" s="1"/>
  <c r="D83" i="22"/>
  <c r="H83" i="22" s="1"/>
  <c r="L83" i="22" s="1"/>
  <c r="E82" i="22"/>
  <c r="I82" i="22" s="1"/>
  <c r="M82" i="22" s="1"/>
  <c r="D82" i="22"/>
  <c r="H82" i="22" s="1"/>
  <c r="L82" i="22" s="1"/>
  <c r="E81" i="22"/>
  <c r="I81" i="22" s="1"/>
  <c r="M81" i="22" s="1"/>
  <c r="C81" i="22"/>
  <c r="E80" i="22"/>
  <c r="I80" i="22" s="1"/>
  <c r="M80" i="22" s="1"/>
  <c r="D80" i="22"/>
  <c r="H80" i="22" s="1"/>
  <c r="L80" i="22" s="1"/>
  <c r="C80" i="22"/>
  <c r="E79" i="22"/>
  <c r="I79" i="22" s="1"/>
  <c r="M79" i="22" s="1"/>
  <c r="D79" i="22"/>
  <c r="H79" i="22" s="1"/>
  <c r="L79" i="22" s="1"/>
  <c r="C79" i="22"/>
  <c r="E78" i="22"/>
  <c r="I78" i="22" s="1"/>
  <c r="M78" i="22" s="1"/>
  <c r="C78" i="22"/>
  <c r="E77" i="22"/>
  <c r="I77" i="22" s="1"/>
  <c r="M77" i="22" s="1"/>
  <c r="D77" i="22"/>
  <c r="H77" i="22" s="1"/>
  <c r="L77" i="22" s="1"/>
  <c r="E76" i="22"/>
  <c r="I76" i="22" s="1"/>
  <c r="M76" i="22" s="1"/>
  <c r="D76" i="22"/>
  <c r="H76" i="22" s="1"/>
  <c r="L76" i="22" s="1"/>
  <c r="E75" i="22"/>
  <c r="I75" i="22" s="1"/>
  <c r="M75" i="22" s="1"/>
  <c r="D75" i="22"/>
  <c r="H75" i="22" s="1"/>
  <c r="L75" i="22" s="1"/>
  <c r="C75" i="22"/>
  <c r="E74" i="22"/>
  <c r="I74" i="22" s="1"/>
  <c r="M74" i="22" s="1"/>
  <c r="D74" i="22"/>
  <c r="H74" i="22" s="1"/>
  <c r="L74" i="22" s="1"/>
  <c r="E73" i="22"/>
  <c r="I73" i="22" s="1"/>
  <c r="M73" i="22" s="1"/>
  <c r="C73" i="22"/>
  <c r="E72" i="22"/>
  <c r="I72" i="22" s="1"/>
  <c r="M72" i="22" s="1"/>
  <c r="D72" i="22"/>
  <c r="H72" i="22" s="1"/>
  <c r="L72" i="22" s="1"/>
  <c r="C72" i="22"/>
  <c r="E71" i="22"/>
  <c r="I71" i="22" s="1"/>
  <c r="M71" i="22" s="1"/>
  <c r="D71" i="22"/>
  <c r="H71" i="22" s="1"/>
  <c r="L71" i="22" s="1"/>
  <c r="C71" i="22"/>
  <c r="E70" i="22"/>
  <c r="I70" i="22" s="1"/>
  <c r="M70" i="22" s="1"/>
  <c r="D70" i="22"/>
  <c r="H70" i="22" s="1"/>
  <c r="L70" i="22" s="1"/>
  <c r="C70" i="22"/>
  <c r="E69" i="22"/>
  <c r="I69" i="22" s="1"/>
  <c r="M69" i="22" s="1"/>
  <c r="D69" i="22"/>
  <c r="H69" i="22" s="1"/>
  <c r="L69" i="22" s="1"/>
  <c r="C69" i="22"/>
  <c r="E68" i="22"/>
  <c r="I68" i="22" s="1"/>
  <c r="M68" i="22" s="1"/>
  <c r="D68" i="22"/>
  <c r="H68" i="22" s="1"/>
  <c r="L68" i="22" s="1"/>
  <c r="C68" i="22"/>
  <c r="E67" i="22"/>
  <c r="I67" i="22" s="1"/>
  <c r="M67" i="22" s="1"/>
  <c r="D67" i="22"/>
  <c r="H67" i="22" s="1"/>
  <c r="L67" i="22" s="1"/>
  <c r="C67" i="22"/>
  <c r="E66" i="22"/>
  <c r="I66" i="22" s="1"/>
  <c r="M66" i="22" s="1"/>
  <c r="D66" i="22"/>
  <c r="H66" i="22" s="1"/>
  <c r="L66" i="22" s="1"/>
  <c r="C66" i="22"/>
  <c r="E65" i="22"/>
  <c r="I65" i="22" s="1"/>
  <c r="M65" i="22" s="1"/>
  <c r="D65" i="22"/>
  <c r="H65" i="22" s="1"/>
  <c r="L65" i="22" s="1"/>
  <c r="C65" i="22"/>
  <c r="E64" i="22"/>
  <c r="I64" i="22" s="1"/>
  <c r="M64" i="22" s="1"/>
  <c r="D64" i="22"/>
  <c r="H64" i="22" s="1"/>
  <c r="L64" i="22" s="1"/>
  <c r="C64" i="22"/>
  <c r="E63" i="22"/>
  <c r="I63" i="22" s="1"/>
  <c r="M63" i="22" s="1"/>
  <c r="D63" i="22"/>
  <c r="H63" i="22" s="1"/>
  <c r="L63" i="22" s="1"/>
  <c r="C63" i="22"/>
  <c r="E62" i="22"/>
  <c r="I62" i="22" s="1"/>
  <c r="M62" i="22" s="1"/>
  <c r="D62" i="22"/>
  <c r="H62" i="22" s="1"/>
  <c r="L62" i="22" s="1"/>
  <c r="C62" i="22"/>
  <c r="E61" i="22"/>
  <c r="I61" i="22" s="1"/>
  <c r="M61" i="22" s="1"/>
  <c r="D61" i="22"/>
  <c r="H61" i="22" s="1"/>
  <c r="L61" i="22" s="1"/>
  <c r="C61" i="22"/>
  <c r="E60" i="22"/>
  <c r="I60" i="22" s="1"/>
  <c r="M60" i="22" s="1"/>
  <c r="D60" i="22"/>
  <c r="H60" i="22" s="1"/>
  <c r="L60" i="22" s="1"/>
  <c r="C60" i="22"/>
  <c r="E59" i="22"/>
  <c r="I59" i="22" s="1"/>
  <c r="M59" i="22" s="1"/>
  <c r="C59" i="22"/>
  <c r="E58" i="22"/>
  <c r="I58" i="22" s="1"/>
  <c r="M58" i="22" s="1"/>
  <c r="D58" i="22"/>
  <c r="H58" i="22" s="1"/>
  <c r="L58" i="22" s="1"/>
  <c r="C58" i="22"/>
  <c r="E57" i="22"/>
  <c r="I57" i="22" s="1"/>
  <c r="M57" i="22" s="1"/>
  <c r="D57" i="22"/>
  <c r="H57" i="22" s="1"/>
  <c r="L57" i="22" s="1"/>
  <c r="C57" i="22"/>
  <c r="E56" i="22"/>
  <c r="I56" i="22" s="1"/>
  <c r="M56" i="22" s="1"/>
  <c r="D56" i="22"/>
  <c r="H56" i="22" s="1"/>
  <c r="L56" i="22" s="1"/>
  <c r="C56" i="22"/>
  <c r="E55" i="22"/>
  <c r="I55" i="22" s="1"/>
  <c r="M55" i="22" s="1"/>
  <c r="D55" i="22"/>
  <c r="H55" i="22" s="1"/>
  <c r="L55" i="22" s="1"/>
  <c r="C55" i="22"/>
  <c r="E54" i="22"/>
  <c r="I54" i="22" s="1"/>
  <c r="M54" i="22" s="1"/>
  <c r="D54" i="22"/>
  <c r="H54" i="22" s="1"/>
  <c r="L54" i="22" s="1"/>
  <c r="C54" i="22"/>
  <c r="E53" i="22"/>
  <c r="I53" i="22" s="1"/>
  <c r="M53" i="22" s="1"/>
  <c r="D53" i="22"/>
  <c r="H53" i="22" s="1"/>
  <c r="L53" i="22" s="1"/>
  <c r="C53" i="22"/>
  <c r="E52" i="22"/>
  <c r="I52" i="22" s="1"/>
  <c r="M52" i="22" s="1"/>
  <c r="D52" i="22"/>
  <c r="H52" i="22" s="1"/>
  <c r="L52" i="22" s="1"/>
  <c r="C52" i="22"/>
  <c r="E51" i="22"/>
  <c r="I51" i="22" s="1"/>
  <c r="M51" i="22" s="1"/>
  <c r="C51" i="22"/>
  <c r="Y97" i="4"/>
  <c r="S97" i="4"/>
  <c r="M97" i="4"/>
  <c r="BA93" i="4"/>
  <c r="BD92" i="4" s="1"/>
  <c r="AO93" i="4"/>
  <c r="E48" i="22" s="1"/>
  <c r="I48" i="22" s="1"/>
  <c r="M48" i="22" s="1"/>
  <c r="M47" i="22" s="1"/>
  <c r="AJ93" i="4"/>
  <c r="D48" i="22" s="1"/>
  <c r="H48" i="22" s="1"/>
  <c r="L48" i="22" s="1"/>
  <c r="L47" i="22" s="1"/>
  <c r="AE93" i="4"/>
  <c r="C48" i="22" s="1"/>
  <c r="BC92" i="4"/>
  <c r="AO92" i="4" s="1"/>
  <c r="E47" i="22" s="1"/>
  <c r="I47" i="22" s="1"/>
  <c r="BB92" i="4"/>
  <c r="AJ92" i="4" s="1"/>
  <c r="D47" i="22" s="1"/>
  <c r="H47" i="22" s="1"/>
  <c r="BA92" i="4"/>
  <c r="G92" i="4"/>
  <c r="BA91" i="4"/>
  <c r="BD90" i="4" s="1"/>
  <c r="AO91" i="4"/>
  <c r="E46" i="22" s="1"/>
  <c r="I46" i="22" s="1"/>
  <c r="M46" i="22" s="1"/>
  <c r="M45" i="22" s="1"/>
  <c r="AJ91" i="4"/>
  <c r="D46" i="22" s="1"/>
  <c r="H46" i="22" s="1"/>
  <c r="L46" i="22" s="1"/>
  <c r="L45" i="22" s="1"/>
  <c r="AE91" i="4"/>
  <c r="C46" i="22" s="1"/>
  <c r="BC90" i="4"/>
  <c r="BB90" i="4"/>
  <c r="AJ90" i="4" s="1"/>
  <c r="D45" i="22" s="1"/>
  <c r="H45" i="22" s="1"/>
  <c r="BA90" i="4"/>
  <c r="AE90" i="4" s="1"/>
  <c r="C45" i="22" s="1"/>
  <c r="G90" i="4"/>
  <c r="BA89" i="4"/>
  <c r="BD88" i="4" s="1"/>
  <c r="AO89" i="4"/>
  <c r="E44" i="22" s="1"/>
  <c r="I44" i="22" s="1"/>
  <c r="M44" i="22" s="1"/>
  <c r="M43" i="22" s="1"/>
  <c r="AJ89" i="4"/>
  <c r="D44" i="22" s="1"/>
  <c r="H44" i="22" s="1"/>
  <c r="L44" i="22" s="1"/>
  <c r="L43" i="22" s="1"/>
  <c r="AE89" i="4"/>
  <c r="C44" i="22" s="1"/>
  <c r="BC88" i="4"/>
  <c r="AO88" i="4" s="1"/>
  <c r="E43" i="22" s="1"/>
  <c r="I43" i="22" s="1"/>
  <c r="BB88" i="4"/>
  <c r="AJ88" i="4" s="1"/>
  <c r="D43" i="22" s="1"/>
  <c r="H43" i="22" s="1"/>
  <c r="BA88" i="4"/>
  <c r="G88" i="4"/>
  <c r="BA87" i="4"/>
  <c r="BD86" i="4" s="1"/>
  <c r="AO87" i="4"/>
  <c r="E42" i="22" s="1"/>
  <c r="I42" i="22" s="1"/>
  <c r="M42" i="22" s="1"/>
  <c r="M41" i="22" s="1"/>
  <c r="AJ87" i="4"/>
  <c r="D42" i="22" s="1"/>
  <c r="H42" i="22" s="1"/>
  <c r="L42" i="22" s="1"/>
  <c r="L41" i="22" s="1"/>
  <c r="AE87" i="4"/>
  <c r="C42" i="22" s="1"/>
  <c r="BC86" i="4"/>
  <c r="AO86" i="4" s="1"/>
  <c r="E41" i="22" s="1"/>
  <c r="I41" i="22" s="1"/>
  <c r="BB86" i="4"/>
  <c r="AJ86" i="4" s="1"/>
  <c r="D41" i="22" s="1"/>
  <c r="H41" i="22" s="1"/>
  <c r="BA86" i="4"/>
  <c r="AE86" i="4" s="1"/>
  <c r="C41" i="22" s="1"/>
  <c r="G86" i="4"/>
  <c r="BA85" i="4"/>
  <c r="BD84" i="4" s="1"/>
  <c r="AO85" i="4"/>
  <c r="E40" i="22" s="1"/>
  <c r="I40" i="22" s="1"/>
  <c r="M40" i="22" s="1"/>
  <c r="M39" i="22" s="1"/>
  <c r="AJ85" i="4"/>
  <c r="D40" i="22" s="1"/>
  <c r="H40" i="22" s="1"/>
  <c r="L40" i="22" s="1"/>
  <c r="L39" i="22" s="1"/>
  <c r="AE85" i="4"/>
  <c r="C40" i="22" s="1"/>
  <c r="BC84" i="4"/>
  <c r="AO84" i="4" s="1"/>
  <c r="E39" i="22" s="1"/>
  <c r="I39" i="22" s="1"/>
  <c r="BB84" i="4"/>
  <c r="AJ84" i="4" s="1"/>
  <c r="D39" i="22" s="1"/>
  <c r="H39" i="22" s="1"/>
  <c r="BA84" i="4"/>
  <c r="G84" i="4"/>
  <c r="BA83" i="4"/>
  <c r="BD82" i="4" s="1"/>
  <c r="AO83" i="4"/>
  <c r="E38" i="22" s="1"/>
  <c r="I38" i="22" s="1"/>
  <c r="M38" i="22" s="1"/>
  <c r="M37" i="22" s="1"/>
  <c r="AJ83" i="4"/>
  <c r="D38" i="22" s="1"/>
  <c r="H38" i="22" s="1"/>
  <c r="L38" i="22" s="1"/>
  <c r="L37" i="22" s="1"/>
  <c r="AE83" i="4"/>
  <c r="C38" i="22" s="1"/>
  <c r="BC82" i="4"/>
  <c r="BB82" i="4"/>
  <c r="AJ82" i="4" s="1"/>
  <c r="D37" i="22" s="1"/>
  <c r="H37" i="22" s="1"/>
  <c r="BA82" i="4"/>
  <c r="AE82" i="4" s="1"/>
  <c r="C37" i="22" s="1"/>
  <c r="G82" i="4"/>
  <c r="BA81" i="4"/>
  <c r="BD80" i="4" s="1"/>
  <c r="AO81" i="4"/>
  <c r="E36" i="22" s="1"/>
  <c r="I36" i="22" s="1"/>
  <c r="M36" i="22" s="1"/>
  <c r="M35" i="22" s="1"/>
  <c r="AJ81" i="4"/>
  <c r="D36" i="22" s="1"/>
  <c r="H36" i="22" s="1"/>
  <c r="L36" i="22" s="1"/>
  <c r="L35" i="22" s="1"/>
  <c r="AE81" i="4"/>
  <c r="C36" i="22" s="1"/>
  <c r="BC80" i="4"/>
  <c r="AO80" i="4" s="1"/>
  <c r="E35" i="22" s="1"/>
  <c r="I35" i="22" s="1"/>
  <c r="BB80" i="4"/>
  <c r="AJ80" i="4" s="1"/>
  <c r="D35" i="22" s="1"/>
  <c r="H35" i="22" s="1"/>
  <c r="BA80" i="4"/>
  <c r="G80" i="4"/>
  <c r="BA79" i="4"/>
  <c r="BD78" i="4" s="1"/>
  <c r="AO79" i="4"/>
  <c r="E34" i="22" s="1"/>
  <c r="I34" i="22" s="1"/>
  <c r="M34" i="22" s="1"/>
  <c r="M33" i="22" s="1"/>
  <c r="AJ79" i="4"/>
  <c r="D34" i="22" s="1"/>
  <c r="H34" i="22" s="1"/>
  <c r="L34" i="22" s="1"/>
  <c r="L33" i="22" s="1"/>
  <c r="AE79" i="4"/>
  <c r="C34" i="22" s="1"/>
  <c r="BC78" i="4"/>
  <c r="AO78" i="4" s="1"/>
  <c r="E33" i="22" s="1"/>
  <c r="I33" i="22" s="1"/>
  <c r="BB78" i="4"/>
  <c r="AJ78" i="4" s="1"/>
  <c r="D33" i="22" s="1"/>
  <c r="H33" i="22" s="1"/>
  <c r="BA78" i="4"/>
  <c r="AE78" i="4" s="1"/>
  <c r="C33" i="22" s="1"/>
  <c r="G78" i="4"/>
  <c r="BA77" i="4"/>
  <c r="BD76" i="4" s="1"/>
  <c r="AO77" i="4"/>
  <c r="E32" i="22" s="1"/>
  <c r="I32" i="22" s="1"/>
  <c r="M32" i="22" s="1"/>
  <c r="M31" i="22" s="1"/>
  <c r="AJ77" i="4"/>
  <c r="D32" i="22" s="1"/>
  <c r="H32" i="22" s="1"/>
  <c r="L32" i="22" s="1"/>
  <c r="L31" i="22" s="1"/>
  <c r="AE77" i="4"/>
  <c r="C32" i="22" s="1"/>
  <c r="BC76" i="4"/>
  <c r="AO76" i="4" s="1"/>
  <c r="E31" i="22" s="1"/>
  <c r="I31" i="22" s="1"/>
  <c r="BB76" i="4"/>
  <c r="AJ76" i="4" s="1"/>
  <c r="D31" i="22" s="1"/>
  <c r="H31" i="22" s="1"/>
  <c r="BA76" i="4"/>
  <c r="G76" i="4"/>
  <c r="BA75" i="4"/>
  <c r="BD74" i="4" s="1"/>
  <c r="AO75" i="4"/>
  <c r="E30" i="22" s="1"/>
  <c r="I30" i="22" s="1"/>
  <c r="M30" i="22" s="1"/>
  <c r="M29" i="22" s="1"/>
  <c r="AJ75" i="4"/>
  <c r="D30" i="22" s="1"/>
  <c r="H30" i="22" s="1"/>
  <c r="L30" i="22" s="1"/>
  <c r="L29" i="22" s="1"/>
  <c r="AE75" i="4"/>
  <c r="C30" i="22" s="1"/>
  <c r="BC74" i="4"/>
  <c r="BB74" i="4"/>
  <c r="AJ74" i="4" s="1"/>
  <c r="D29" i="22" s="1"/>
  <c r="H29" i="22" s="1"/>
  <c r="BA74" i="4"/>
  <c r="AE74" i="4" s="1"/>
  <c r="C29" i="22" s="1"/>
  <c r="G74" i="4"/>
  <c r="BA73" i="4"/>
  <c r="BD72" i="4" s="1"/>
  <c r="AO73" i="4"/>
  <c r="E28" i="22" s="1"/>
  <c r="I28" i="22" s="1"/>
  <c r="M28" i="22" s="1"/>
  <c r="M27" i="22" s="1"/>
  <c r="AJ73" i="4"/>
  <c r="D28" i="22" s="1"/>
  <c r="H28" i="22" s="1"/>
  <c r="L28" i="22" s="1"/>
  <c r="L27" i="22" s="1"/>
  <c r="AE73" i="4"/>
  <c r="C28" i="22" s="1"/>
  <c r="BC72" i="4"/>
  <c r="AO72" i="4" s="1"/>
  <c r="E27" i="22" s="1"/>
  <c r="I27" i="22" s="1"/>
  <c r="BB72" i="4"/>
  <c r="AJ72" i="4" s="1"/>
  <c r="D27" i="22" s="1"/>
  <c r="H27" i="22" s="1"/>
  <c r="BA72" i="4"/>
  <c r="G72" i="4"/>
  <c r="BA71" i="4"/>
  <c r="BD70" i="4" s="1"/>
  <c r="AO71" i="4"/>
  <c r="E26" i="22" s="1"/>
  <c r="I26" i="22" s="1"/>
  <c r="M26" i="22" s="1"/>
  <c r="M25" i="22" s="1"/>
  <c r="AJ71" i="4"/>
  <c r="D26" i="22" s="1"/>
  <c r="H26" i="22" s="1"/>
  <c r="L26" i="22" s="1"/>
  <c r="L25" i="22" s="1"/>
  <c r="AE71" i="4"/>
  <c r="C26" i="22" s="1"/>
  <c r="BC70" i="4"/>
  <c r="AO70" i="4" s="1"/>
  <c r="E25" i="22" s="1"/>
  <c r="I25" i="22" s="1"/>
  <c r="BB70" i="4"/>
  <c r="AJ70" i="4" s="1"/>
  <c r="D25" i="22" s="1"/>
  <c r="H25" i="22" s="1"/>
  <c r="BA70" i="4"/>
  <c r="AE70" i="4" s="1"/>
  <c r="C25" i="22" s="1"/>
  <c r="G70" i="4"/>
  <c r="BA69" i="4"/>
  <c r="BD68" i="4" s="1"/>
  <c r="AO69" i="4"/>
  <c r="E24" i="22" s="1"/>
  <c r="I24" i="22" s="1"/>
  <c r="M24" i="22" s="1"/>
  <c r="M23" i="22" s="1"/>
  <c r="AJ69" i="4"/>
  <c r="D24" i="22" s="1"/>
  <c r="H24" i="22" s="1"/>
  <c r="L24" i="22" s="1"/>
  <c r="L23" i="22" s="1"/>
  <c r="AE69" i="4"/>
  <c r="C24" i="22" s="1"/>
  <c r="BC68" i="4"/>
  <c r="AO68" i="4" s="1"/>
  <c r="E23" i="22" s="1"/>
  <c r="I23" i="22" s="1"/>
  <c r="BB68" i="4"/>
  <c r="AJ68" i="4" s="1"/>
  <c r="D23" i="22" s="1"/>
  <c r="H23" i="22" s="1"/>
  <c r="BA68" i="4"/>
  <c r="G68" i="4"/>
  <c r="BA67" i="4"/>
  <c r="BD66" i="4" s="1"/>
  <c r="AO67" i="4"/>
  <c r="E22" i="22" s="1"/>
  <c r="I22" i="22" s="1"/>
  <c r="M22" i="22" s="1"/>
  <c r="M21" i="22" s="1"/>
  <c r="AJ67" i="4"/>
  <c r="D22" i="22" s="1"/>
  <c r="H22" i="22" s="1"/>
  <c r="L22" i="22" s="1"/>
  <c r="L21" i="22" s="1"/>
  <c r="AE67" i="4"/>
  <c r="C22" i="22" s="1"/>
  <c r="BC66" i="4"/>
  <c r="BB66" i="4"/>
  <c r="AJ66" i="4" s="1"/>
  <c r="D21" i="22" s="1"/>
  <c r="H21" i="22" s="1"/>
  <c r="BA66" i="4"/>
  <c r="AE66" i="4" s="1"/>
  <c r="C21" i="22" s="1"/>
  <c r="G66" i="4"/>
  <c r="BA65" i="4"/>
  <c r="BD64" i="4" s="1"/>
  <c r="AO65" i="4"/>
  <c r="E20" i="22" s="1"/>
  <c r="I20" i="22" s="1"/>
  <c r="M20" i="22" s="1"/>
  <c r="M19" i="22" s="1"/>
  <c r="AJ65" i="4"/>
  <c r="D20" i="22" s="1"/>
  <c r="H20" i="22" s="1"/>
  <c r="L20" i="22" s="1"/>
  <c r="L19" i="22" s="1"/>
  <c r="AE65" i="4"/>
  <c r="C20" i="22" s="1"/>
  <c r="BC64" i="4"/>
  <c r="AO64" i="4" s="1"/>
  <c r="E19" i="22" s="1"/>
  <c r="I19" i="22" s="1"/>
  <c r="BB64" i="4"/>
  <c r="AJ64" i="4" s="1"/>
  <c r="D19" i="22" s="1"/>
  <c r="H19" i="22" s="1"/>
  <c r="BA64" i="4"/>
  <c r="G64" i="4"/>
  <c r="BA63" i="4"/>
  <c r="BD62" i="4" s="1"/>
  <c r="AO63" i="4"/>
  <c r="E18" i="22" s="1"/>
  <c r="I18" i="22" s="1"/>
  <c r="M18" i="22" s="1"/>
  <c r="M17" i="22" s="1"/>
  <c r="AJ63" i="4"/>
  <c r="D18" i="22" s="1"/>
  <c r="H18" i="22" s="1"/>
  <c r="L18" i="22" s="1"/>
  <c r="L17" i="22" s="1"/>
  <c r="AE63" i="4"/>
  <c r="C18" i="22" s="1"/>
  <c r="BC62" i="4"/>
  <c r="AO62" i="4" s="1"/>
  <c r="E17" i="22" s="1"/>
  <c r="I17" i="22" s="1"/>
  <c r="BB62" i="4"/>
  <c r="AJ62" i="4" s="1"/>
  <c r="D17" i="22" s="1"/>
  <c r="H17" i="22" s="1"/>
  <c r="BA62" i="4"/>
  <c r="AE62" i="4" s="1"/>
  <c r="C17" i="22" s="1"/>
  <c r="G62" i="4"/>
  <c r="BA61" i="4"/>
  <c r="BD60" i="4" s="1"/>
  <c r="AO61" i="4"/>
  <c r="E16" i="22" s="1"/>
  <c r="I16" i="22" s="1"/>
  <c r="M16" i="22" s="1"/>
  <c r="M15" i="22" s="1"/>
  <c r="AJ61" i="4"/>
  <c r="D16" i="22" s="1"/>
  <c r="H16" i="22" s="1"/>
  <c r="L16" i="22" s="1"/>
  <c r="L15" i="22" s="1"/>
  <c r="AE61" i="4"/>
  <c r="C16" i="22" s="1"/>
  <c r="BC60" i="4"/>
  <c r="AO60" i="4" s="1"/>
  <c r="E15" i="22" s="1"/>
  <c r="I15" i="22" s="1"/>
  <c r="BB60" i="4"/>
  <c r="AJ60" i="4" s="1"/>
  <c r="D15" i="22" s="1"/>
  <c r="H15" i="22" s="1"/>
  <c r="BA60" i="4"/>
  <c r="AE60" i="4" s="1"/>
  <c r="C15" i="22" s="1"/>
  <c r="G60" i="4"/>
  <c r="BA59" i="4"/>
  <c r="BD58" i="4" s="1"/>
  <c r="AO59" i="4"/>
  <c r="E14" i="22" s="1"/>
  <c r="I14" i="22" s="1"/>
  <c r="M14" i="22" s="1"/>
  <c r="M13" i="22" s="1"/>
  <c r="AJ59" i="4"/>
  <c r="D14" i="22" s="1"/>
  <c r="H14" i="22" s="1"/>
  <c r="L14" i="22" s="1"/>
  <c r="L13" i="22" s="1"/>
  <c r="AE59" i="4"/>
  <c r="C14" i="22" s="1"/>
  <c r="BC58" i="4"/>
  <c r="BB58" i="4"/>
  <c r="AJ58" i="4" s="1"/>
  <c r="D13" i="22" s="1"/>
  <c r="H13" i="22" s="1"/>
  <c r="BA58" i="4"/>
  <c r="AE58" i="4" s="1"/>
  <c r="C13" i="22" s="1"/>
  <c r="G58" i="4"/>
  <c r="BA57" i="4"/>
  <c r="BD56" i="4" s="1"/>
  <c r="AO57" i="4"/>
  <c r="E12" i="22" s="1"/>
  <c r="I12" i="22" s="1"/>
  <c r="M12" i="22" s="1"/>
  <c r="M11" i="22" s="1"/>
  <c r="AJ57" i="4"/>
  <c r="D12" i="22" s="1"/>
  <c r="H12" i="22" s="1"/>
  <c r="L12" i="22" s="1"/>
  <c r="L11" i="22" s="1"/>
  <c r="AE57" i="4"/>
  <c r="C12" i="22" s="1"/>
  <c r="BC56" i="4"/>
  <c r="AO56" i="4" s="1"/>
  <c r="E11" i="22" s="1"/>
  <c r="I11" i="22" s="1"/>
  <c r="BB56" i="4"/>
  <c r="AJ56" i="4" s="1"/>
  <c r="D11" i="22" s="1"/>
  <c r="H11" i="22" s="1"/>
  <c r="BA56" i="4"/>
  <c r="G56" i="4"/>
  <c r="BC54" i="4"/>
  <c r="AO54" i="4" s="1"/>
  <c r="E9" i="22" s="1"/>
  <c r="BB54" i="4"/>
  <c r="AJ54" i="4" s="1"/>
  <c r="BA54" i="4"/>
  <c r="AE54" i="4" s="1"/>
  <c r="G54" i="4"/>
  <c r="E37" i="4"/>
  <c r="E36" i="4"/>
  <c r="E35" i="4"/>
  <c r="E34" i="4"/>
  <c r="E30" i="4"/>
  <c r="E29" i="4"/>
  <c r="E28" i="4"/>
  <c r="E27" i="4"/>
  <c r="BB22" i="4"/>
  <c r="BC21" i="4"/>
  <c r="AU21" i="4"/>
  <c r="BC20" i="4"/>
  <c r="AU20" i="4"/>
  <c r="BC19" i="4"/>
  <c r="AU19" i="4"/>
  <c r="BC18" i="4"/>
  <c r="BA55" i="4" s="1"/>
  <c r="AU18" i="4"/>
  <c r="AU13" i="4"/>
  <c r="AU12" i="4"/>
  <c r="AU11" i="4"/>
  <c r="AU10" i="4"/>
  <c r="AP6" i="4"/>
  <c r="AP47" i="4" s="1"/>
  <c r="AM6" i="4"/>
  <c r="AM47" i="4" s="1"/>
  <c r="Z6" i="4"/>
  <c r="Z47" i="4" s="1"/>
  <c r="Z4" i="4"/>
  <c r="Z45" i="4" s="1"/>
  <c r="AX2" i="4"/>
  <c r="AJ43" i="4" s="1"/>
  <c r="AY42" i="4"/>
  <c r="AS66" i="21"/>
  <c r="AK66" i="21"/>
  <c r="AC66" i="21"/>
  <c r="U66" i="21"/>
  <c r="AK65" i="21"/>
  <c r="AC65" i="21"/>
  <c r="U65" i="21"/>
  <c r="AK64" i="21"/>
  <c r="AC64" i="21"/>
  <c r="U64" i="21"/>
  <c r="AK63" i="21"/>
  <c r="AC63" i="21"/>
  <c r="U63" i="21"/>
  <c r="AK62" i="21"/>
  <c r="AC62" i="21"/>
  <c r="U62" i="21"/>
  <c r="BF49" i="21"/>
  <c r="BE49" i="21"/>
  <c r="BD49" i="21"/>
  <c r="BF48" i="21"/>
  <c r="BE48" i="21"/>
  <c r="BD48" i="21"/>
  <c r="AX37" i="21"/>
  <c r="AK20" i="21"/>
  <c r="AC20" i="21"/>
  <c r="U20" i="21"/>
  <c r="AS19" i="21"/>
  <c r="AS18" i="21"/>
  <c r="AS17" i="21"/>
  <c r="AN12" i="21"/>
  <c r="AN14" i="21" s="1"/>
  <c r="X12" i="21"/>
  <c r="X14" i="21" s="1"/>
  <c r="G12" i="21"/>
  <c r="AP6" i="21"/>
  <c r="AM6" i="21"/>
  <c r="Z6" i="21"/>
  <c r="Z4" i="21"/>
  <c r="R3" i="21"/>
  <c r="R38" i="21" s="1"/>
  <c r="AO2" i="21"/>
  <c r="AO37" i="21" s="1"/>
  <c r="AK11" i="3"/>
  <c r="Z11" i="3"/>
  <c r="M11" i="3"/>
  <c r="AK10" i="3"/>
  <c r="Z10" i="3"/>
  <c r="AG9" i="3"/>
  <c r="AB9" i="3"/>
  <c r="Y9" i="3"/>
  <c r="Z8" i="3"/>
  <c r="Z7" i="3"/>
  <c r="AP6" i="3"/>
  <c r="AM6" i="3"/>
  <c r="Z6" i="3"/>
  <c r="Z4" i="3"/>
  <c r="AX3" i="3"/>
  <c r="AS3" i="3"/>
  <c r="R3" i="3"/>
  <c r="AX2" i="3"/>
  <c r="AE26" i="1"/>
  <c r="AX2" i="6" l="1"/>
  <c r="AX31" i="6" s="1"/>
  <c r="Y9" i="28"/>
  <c r="Z8" i="28"/>
  <c r="Z10" i="29"/>
  <c r="K3" i="32"/>
  <c r="C44" i="39"/>
  <c r="AK10" i="28"/>
  <c r="F3" i="32"/>
  <c r="F3" i="31"/>
  <c r="K3" i="31"/>
  <c r="F3" i="34"/>
  <c r="F3" i="33"/>
  <c r="AS20" i="21"/>
  <c r="R3" i="20"/>
  <c r="Z4" i="29"/>
  <c r="R3" i="30"/>
  <c r="R40" i="30" s="1"/>
  <c r="AS63" i="21"/>
  <c r="R3" i="42"/>
  <c r="AS65" i="21"/>
  <c r="Z8" i="29"/>
  <c r="F7" i="31"/>
  <c r="K5" i="33"/>
  <c r="K5" i="34"/>
  <c r="K5" i="31"/>
  <c r="BH51" i="21"/>
  <c r="R3" i="4"/>
  <c r="R44" i="4" s="1"/>
  <c r="R3" i="6"/>
  <c r="R32" i="6" s="1"/>
  <c r="Z8" i="20"/>
  <c r="AK27" i="24"/>
  <c r="AV27" i="24" s="1"/>
  <c r="AK26" i="24"/>
  <c r="AV26" i="24" s="1"/>
  <c r="Y9" i="29"/>
  <c r="Z65" i="29"/>
  <c r="Z4" i="28"/>
  <c r="AP6" i="42"/>
  <c r="G7" i="31"/>
  <c r="K5" i="32"/>
  <c r="F7" i="33"/>
  <c r="F7" i="34"/>
  <c r="AS49" i="41"/>
  <c r="AS51" i="41"/>
  <c r="AB9" i="29"/>
  <c r="Z40" i="29"/>
  <c r="G7" i="33"/>
  <c r="K3" i="35"/>
  <c r="C41" i="39"/>
  <c r="AX3" i="42"/>
  <c r="AX36" i="41"/>
  <c r="AX40" i="30"/>
  <c r="AX32" i="6"/>
  <c r="AX40" i="24"/>
  <c r="AX3" i="24"/>
  <c r="AX3" i="4"/>
  <c r="AX38" i="21"/>
  <c r="AX3" i="30"/>
  <c r="AX44" i="4"/>
  <c r="AX3" i="20"/>
  <c r="AX3" i="41"/>
  <c r="AX3" i="6"/>
  <c r="AX3" i="23"/>
  <c r="AX3" i="21"/>
  <c r="AX3" i="26"/>
  <c r="AS3" i="42"/>
  <c r="AS44" i="4"/>
  <c r="AS3" i="4"/>
  <c r="AS3" i="30"/>
  <c r="AS3" i="20"/>
  <c r="AS32" i="6"/>
  <c r="AS38" i="21"/>
  <c r="AS3" i="24"/>
  <c r="AS40" i="24"/>
  <c r="AS36" i="41"/>
  <c r="AS3" i="41"/>
  <c r="AS3" i="26"/>
  <c r="AS3" i="23"/>
  <c r="AS3" i="6"/>
  <c r="AS3" i="21"/>
  <c r="AS40" i="30"/>
  <c r="BB21" i="24"/>
  <c r="R30" i="24"/>
  <c r="R35" i="24"/>
  <c r="AN14" i="24"/>
  <c r="AN15" i="24"/>
  <c r="R9" i="24"/>
  <c r="AN11" i="24"/>
  <c r="W29" i="27"/>
  <c r="Q38" i="39"/>
  <c r="AM6" i="41"/>
  <c r="AB9" i="20"/>
  <c r="AM6" i="24"/>
  <c r="AM43" i="24" s="1"/>
  <c r="W31" i="27"/>
  <c r="P19" i="40" s="1"/>
  <c r="AM6" i="29"/>
  <c r="AX2" i="30"/>
  <c r="AX39" i="30" s="1"/>
  <c r="BQ2" i="27"/>
  <c r="K7" i="34"/>
  <c r="K7" i="35"/>
  <c r="AX2" i="41"/>
  <c r="AX2" i="24"/>
  <c r="AX39" i="24" s="1"/>
  <c r="AM67" i="29"/>
  <c r="F7" i="32"/>
  <c r="L7" i="34"/>
  <c r="L7" i="35"/>
  <c r="F44" i="39"/>
  <c r="AM6" i="6"/>
  <c r="AM35" i="6" s="1"/>
  <c r="AM6" i="20"/>
  <c r="Z4" i="30"/>
  <c r="Z41" i="30" s="1"/>
  <c r="K7" i="32"/>
  <c r="L7" i="33"/>
  <c r="D66" i="34"/>
  <c r="AX2" i="20"/>
  <c r="Z7" i="20"/>
  <c r="AX2" i="29"/>
  <c r="AX63" i="29"/>
  <c r="AM6" i="30"/>
  <c r="AM43" i="30" s="1"/>
  <c r="Z7" i="29"/>
  <c r="K3" i="34"/>
  <c r="AM6" i="28"/>
  <c r="AM6" i="42"/>
  <c r="K7" i="31"/>
  <c r="G7" i="32"/>
  <c r="D44" i="39"/>
  <c r="Y7" i="39"/>
  <c r="Z7" i="28"/>
  <c r="AX2" i="42"/>
  <c r="K7" i="33"/>
  <c r="C38" i="39"/>
  <c r="AU14" i="4"/>
  <c r="AS10" i="6" s="1"/>
  <c r="AS12" i="6" s="1"/>
  <c r="AU22" i="4"/>
  <c r="AB10" i="6" s="1"/>
  <c r="AB12" i="6" s="1"/>
  <c r="AX43" i="4"/>
  <c r="Y94" i="4" s="1"/>
  <c r="AE97" i="4"/>
  <c r="AT64" i="4"/>
  <c r="AT90" i="4"/>
  <c r="AT82" i="4"/>
  <c r="AT87" i="4"/>
  <c r="AT76" i="4"/>
  <c r="AT92" i="4"/>
  <c r="AT68" i="4"/>
  <c r="AT56" i="4"/>
  <c r="AE76" i="4"/>
  <c r="C31" i="22" s="1"/>
  <c r="F31" i="22" s="1"/>
  <c r="AT84" i="4"/>
  <c r="AE92" i="4"/>
  <c r="C47" i="22" s="1"/>
  <c r="G47" i="22" s="1"/>
  <c r="J47" i="22" s="1"/>
  <c r="AT60" i="4"/>
  <c r="AT72" i="4"/>
  <c r="AT58" i="4"/>
  <c r="AT74" i="4"/>
  <c r="AT54" i="4"/>
  <c r="BD54" i="4" s="1"/>
  <c r="AO55" i="4" s="1"/>
  <c r="E10" i="22" s="1"/>
  <c r="AT70" i="4"/>
  <c r="AE84" i="4"/>
  <c r="C39" i="22" s="1"/>
  <c r="F39" i="22" s="1"/>
  <c r="AT88" i="4"/>
  <c r="C83" i="22"/>
  <c r="F83" i="22" s="1"/>
  <c r="AE68" i="4"/>
  <c r="C23" i="22" s="1"/>
  <c r="F23" i="22" s="1"/>
  <c r="AT66" i="4"/>
  <c r="AT62" i="4"/>
  <c r="AT80" i="4"/>
  <c r="F41" i="22"/>
  <c r="G41" i="22"/>
  <c r="J41" i="22" s="1"/>
  <c r="G63" i="22"/>
  <c r="K63" i="22" s="1"/>
  <c r="F63" i="22"/>
  <c r="G25" i="22"/>
  <c r="J25" i="22" s="1"/>
  <c r="F25" i="22"/>
  <c r="C9" i="22"/>
  <c r="D9" i="22"/>
  <c r="AJ94" i="4"/>
  <c r="C49" i="22"/>
  <c r="D49" i="22"/>
  <c r="F33" i="22"/>
  <c r="G33" i="22"/>
  <c r="J33" i="22" s="1"/>
  <c r="E49" i="22"/>
  <c r="G55" i="22"/>
  <c r="K55" i="22" s="1"/>
  <c r="N55" i="22" s="1"/>
  <c r="F55" i="22"/>
  <c r="G17" i="22"/>
  <c r="J17" i="22" s="1"/>
  <c r="F17" i="22"/>
  <c r="G57" i="22"/>
  <c r="K57" i="22" s="1"/>
  <c r="N57" i="22" s="1"/>
  <c r="F57" i="22"/>
  <c r="G15" i="22"/>
  <c r="J15" i="22" s="1"/>
  <c r="F15" i="22"/>
  <c r="F24" i="22"/>
  <c r="G24" i="22"/>
  <c r="K24" i="22" s="1"/>
  <c r="G32" i="22"/>
  <c r="K32" i="22" s="1"/>
  <c r="K31" i="22" s="1"/>
  <c r="N31" i="22" s="1"/>
  <c r="F32" i="22"/>
  <c r="G40" i="22"/>
  <c r="K40" i="22" s="1"/>
  <c r="K39" i="22" s="1"/>
  <c r="N39" i="22" s="1"/>
  <c r="F40" i="22"/>
  <c r="G48" i="22"/>
  <c r="K48" i="22" s="1"/>
  <c r="K47" i="22" s="1"/>
  <c r="N47" i="22" s="1"/>
  <c r="F48" i="22"/>
  <c r="G68" i="22"/>
  <c r="K68" i="22" s="1"/>
  <c r="N68" i="22" s="1"/>
  <c r="F68" i="22"/>
  <c r="G69" i="22"/>
  <c r="K69" i="22" s="1"/>
  <c r="F69" i="22"/>
  <c r="C85" i="22"/>
  <c r="AT78" i="4"/>
  <c r="AT79" i="4"/>
  <c r="AT86" i="4"/>
  <c r="G53" i="22"/>
  <c r="J53" i="22" s="1"/>
  <c r="F53" i="22"/>
  <c r="G54" i="22"/>
  <c r="K54" i="22" s="1"/>
  <c r="N54" i="22" s="1"/>
  <c r="F54" i="22"/>
  <c r="G61" i="22"/>
  <c r="K61" i="22" s="1"/>
  <c r="N61" i="22" s="1"/>
  <c r="F61" i="22"/>
  <c r="G62" i="22"/>
  <c r="K62" i="22" s="1"/>
  <c r="N62" i="22" s="1"/>
  <c r="F62" i="22"/>
  <c r="G67" i="22"/>
  <c r="K67" i="22" s="1"/>
  <c r="N67" i="22" s="1"/>
  <c r="F67" i="22"/>
  <c r="G78" i="22"/>
  <c r="K78" i="22" s="1"/>
  <c r="G81" i="22"/>
  <c r="K81" i="22" s="1"/>
  <c r="G87" i="22"/>
  <c r="K87" i="22" s="1"/>
  <c r="N87" i="22" s="1"/>
  <c r="F87" i="22"/>
  <c r="I9" i="22"/>
  <c r="AT71" i="4"/>
  <c r="G13" i="22"/>
  <c r="G29" i="22"/>
  <c r="G30" i="22"/>
  <c r="K30" i="22" s="1"/>
  <c r="K29" i="22" s="1"/>
  <c r="N29" i="22" s="1"/>
  <c r="F30" i="22"/>
  <c r="G37" i="22"/>
  <c r="G38" i="22"/>
  <c r="K38" i="22" s="1"/>
  <c r="K37" i="22" s="1"/>
  <c r="F38" i="22"/>
  <c r="G45" i="22"/>
  <c r="G46" i="22"/>
  <c r="K46" i="22" s="1"/>
  <c r="K45" i="22" s="1"/>
  <c r="N45" i="22" s="1"/>
  <c r="F46" i="22"/>
  <c r="C74" i="22"/>
  <c r="D78" i="22"/>
  <c r="H78" i="22" s="1"/>
  <c r="L78" i="22" s="1"/>
  <c r="F16" i="22"/>
  <c r="G16" i="22"/>
  <c r="K16" i="22" s="1"/>
  <c r="N16" i="22" s="1"/>
  <c r="G21" i="22"/>
  <c r="AT61" i="4"/>
  <c r="AT77" i="4"/>
  <c r="AT85" i="4"/>
  <c r="AT93" i="4"/>
  <c r="G51" i="22"/>
  <c r="K51" i="22" s="1"/>
  <c r="G52" i="22"/>
  <c r="K52" i="22" s="1"/>
  <c r="N52" i="22" s="1"/>
  <c r="F52" i="22"/>
  <c r="G59" i="22"/>
  <c r="G60" i="22"/>
  <c r="K60" i="22" s="1"/>
  <c r="N60" i="22" s="1"/>
  <c r="F60" i="22"/>
  <c r="G66" i="22"/>
  <c r="K66" i="22" s="1"/>
  <c r="N66" i="22" s="1"/>
  <c r="F66" i="22"/>
  <c r="G71" i="22"/>
  <c r="K71" i="22" s="1"/>
  <c r="N71" i="22" s="1"/>
  <c r="F71" i="22"/>
  <c r="G80" i="22"/>
  <c r="K80" i="22" s="1"/>
  <c r="N80" i="22" s="1"/>
  <c r="F80" i="22"/>
  <c r="D81" i="22"/>
  <c r="H81" i="22" s="1"/>
  <c r="L81" i="22" s="1"/>
  <c r="G23" i="22"/>
  <c r="J23" i="22" s="1"/>
  <c r="G22" i="22"/>
  <c r="K22" i="22" s="1"/>
  <c r="K21" i="22" s="1"/>
  <c r="N21" i="22" s="1"/>
  <c r="F22" i="22"/>
  <c r="AT69" i="4"/>
  <c r="AE56" i="4"/>
  <c r="C11" i="22" s="1"/>
  <c r="G12" i="22"/>
  <c r="K12" i="22" s="1"/>
  <c r="K11" i="22" s="1"/>
  <c r="N11" i="22" s="1"/>
  <c r="F12" i="22"/>
  <c r="AO58" i="4"/>
  <c r="E13" i="22" s="1"/>
  <c r="I13" i="22" s="1"/>
  <c r="AE64" i="4"/>
  <c r="C19" i="22" s="1"/>
  <c r="G20" i="22"/>
  <c r="K20" i="22" s="1"/>
  <c r="K19" i="22" s="1"/>
  <c r="N19" i="22" s="1"/>
  <c r="F20" i="22"/>
  <c r="AO66" i="4"/>
  <c r="E21" i="22" s="1"/>
  <c r="I21" i="22" s="1"/>
  <c r="AE72" i="4"/>
  <c r="C27" i="22" s="1"/>
  <c r="G28" i="22"/>
  <c r="K28" i="22" s="1"/>
  <c r="N28" i="22" s="1"/>
  <c r="F28" i="22"/>
  <c r="AO74" i="4"/>
  <c r="E29" i="22" s="1"/>
  <c r="I29" i="22" s="1"/>
  <c r="AE80" i="4"/>
  <c r="C35" i="22" s="1"/>
  <c r="G36" i="22"/>
  <c r="K36" i="22" s="1"/>
  <c r="K35" i="22" s="1"/>
  <c r="N35" i="22" s="1"/>
  <c r="F36" i="22"/>
  <c r="AO82" i="4"/>
  <c r="E37" i="22" s="1"/>
  <c r="I37" i="22" s="1"/>
  <c r="AE88" i="4"/>
  <c r="C43" i="22" s="1"/>
  <c r="G44" i="22"/>
  <c r="K44" i="22" s="1"/>
  <c r="N44" i="22" s="1"/>
  <c r="F44" i="22"/>
  <c r="AO90" i="4"/>
  <c r="E45" i="22" s="1"/>
  <c r="I45" i="22" s="1"/>
  <c r="D51" i="22"/>
  <c r="H51" i="22" s="1"/>
  <c r="L51" i="22" s="1"/>
  <c r="D59" i="22"/>
  <c r="H59" i="22" s="1"/>
  <c r="L59" i="22" s="1"/>
  <c r="G70" i="22"/>
  <c r="K70" i="22" s="1"/>
  <c r="N70" i="22" s="1"/>
  <c r="F70" i="22"/>
  <c r="G86" i="22"/>
  <c r="K86" i="22" s="1"/>
  <c r="AT67" i="4"/>
  <c r="AT75" i="4"/>
  <c r="AT83" i="4"/>
  <c r="AT91" i="4"/>
  <c r="C50" i="22"/>
  <c r="G58" i="22"/>
  <c r="K58" i="22" s="1"/>
  <c r="N58" i="22" s="1"/>
  <c r="F58" i="22"/>
  <c r="G65" i="22"/>
  <c r="K65" i="22" s="1"/>
  <c r="N65" i="22" s="1"/>
  <c r="F65" i="22"/>
  <c r="G73" i="22"/>
  <c r="K73" i="22" s="1"/>
  <c r="C77" i="22"/>
  <c r="G88" i="22"/>
  <c r="K88" i="22" s="1"/>
  <c r="N88" i="22" s="1"/>
  <c r="F88" i="22"/>
  <c r="AT59" i="4"/>
  <c r="G18" i="22"/>
  <c r="K18" i="22" s="1"/>
  <c r="K17" i="22" s="1"/>
  <c r="N17" i="22" s="1"/>
  <c r="F18" i="22"/>
  <c r="G26" i="22"/>
  <c r="K26" i="22" s="1"/>
  <c r="K25" i="22" s="1"/>
  <c r="N25" i="22" s="1"/>
  <c r="F26" i="22"/>
  <c r="G34" i="22"/>
  <c r="K34" i="22" s="1"/>
  <c r="N34" i="22" s="1"/>
  <c r="F34" i="22"/>
  <c r="G42" i="22"/>
  <c r="K42" i="22" s="1"/>
  <c r="K41" i="22" s="1"/>
  <c r="N41" i="22" s="1"/>
  <c r="F42" i="22"/>
  <c r="D50" i="22"/>
  <c r="H50" i="22" s="1"/>
  <c r="L50" i="22" s="1"/>
  <c r="L49" i="22" s="1"/>
  <c r="C82" i="22"/>
  <c r="AT63" i="4"/>
  <c r="G14" i="22"/>
  <c r="K14" i="22" s="1"/>
  <c r="K13" i="22" s="1"/>
  <c r="N13" i="22" s="1"/>
  <c r="F14" i="22"/>
  <c r="AT57" i="4"/>
  <c r="AT65" i="4"/>
  <c r="AT73" i="4"/>
  <c r="AT81" i="4"/>
  <c r="AT89" i="4"/>
  <c r="E50" i="22"/>
  <c r="I50" i="22" s="1"/>
  <c r="M50" i="22" s="1"/>
  <c r="M49" i="22" s="1"/>
  <c r="M90" i="22" s="1"/>
  <c r="G56" i="22"/>
  <c r="K56" i="22" s="1"/>
  <c r="N56" i="22" s="1"/>
  <c r="F56" i="22"/>
  <c r="G64" i="22"/>
  <c r="K64" i="22" s="1"/>
  <c r="N64" i="22" s="1"/>
  <c r="F64" i="22"/>
  <c r="F72" i="22"/>
  <c r="G72" i="22"/>
  <c r="K72" i="22" s="1"/>
  <c r="N72" i="22" s="1"/>
  <c r="D73" i="22"/>
  <c r="H73" i="22" s="1"/>
  <c r="L73" i="22" s="1"/>
  <c r="G75" i="22"/>
  <c r="J75" i="22" s="1"/>
  <c r="F75" i="22"/>
  <c r="G79" i="22"/>
  <c r="K79" i="22" s="1"/>
  <c r="N79" i="22" s="1"/>
  <c r="F79" i="22"/>
  <c r="D86" i="22"/>
  <c r="H86" i="22" s="1"/>
  <c r="L86" i="22" s="1"/>
  <c r="AS53" i="6"/>
  <c r="C76" i="22"/>
  <c r="C84" i="22"/>
  <c r="AS51" i="6"/>
  <c r="AS54" i="6"/>
  <c r="N63" i="22"/>
  <c r="AS52" i="6"/>
  <c r="N37" i="22"/>
  <c r="BJ25" i="6"/>
  <c r="K59" i="22"/>
  <c r="K53" i="22"/>
  <c r="N53" i="22" s="1"/>
  <c r="J69" i="22"/>
  <c r="N69" i="22"/>
  <c r="N32" i="22"/>
  <c r="K23" i="22"/>
  <c r="N23" i="22" s="1"/>
  <c r="N24" i="22"/>
  <c r="BK25" i="6"/>
  <c r="BD25" i="6"/>
  <c r="BL25" i="6"/>
  <c r="BE25" i="6"/>
  <c r="BM25" i="6"/>
  <c r="BF25" i="6"/>
  <c r="BG25" i="6"/>
  <c r="BH25" i="6"/>
  <c r="BI25" i="6"/>
  <c r="J67" i="22"/>
  <c r="AS64" i="21"/>
  <c r="AS62" i="21"/>
  <c r="BD51" i="21"/>
  <c r="BK51" i="21"/>
  <c r="BL51" i="21"/>
  <c r="BI51" i="21"/>
  <c r="BJ51" i="21"/>
  <c r="BE51" i="21"/>
  <c r="BM51" i="21"/>
  <c r="BF51" i="21"/>
  <c r="BG51" i="21"/>
  <c r="I10" i="22" l="1"/>
  <c r="M10" i="22" s="1"/>
  <c r="M9" i="22" s="1"/>
  <c r="M89" i="22" s="1"/>
  <c r="M91" i="22" s="1"/>
  <c r="G31" i="22"/>
  <c r="J31" i="22" s="1"/>
  <c r="N48" i="22"/>
  <c r="R16" i="24"/>
  <c r="AA16" i="24" s="1"/>
  <c r="R25" i="24"/>
  <c r="N51" i="22"/>
  <c r="AO95" i="4"/>
  <c r="AE55" i="4"/>
  <c r="C10" i="22" s="1"/>
  <c r="AJ55" i="4"/>
  <c r="Z10" i="20"/>
  <c r="G83" i="22"/>
  <c r="K83" i="22" s="1"/>
  <c r="N83" i="22" s="1"/>
  <c r="N40" i="22"/>
  <c r="N38" i="22"/>
  <c r="N30" i="22"/>
  <c r="N18" i="22"/>
  <c r="AA27" i="24"/>
  <c r="AE35" i="24"/>
  <c r="AN35" i="24" s="1"/>
  <c r="AV35" i="24" s="1"/>
  <c r="AE30" i="24"/>
  <c r="AP30" i="24"/>
  <c r="BB23" i="24"/>
  <c r="BB22" i="24"/>
  <c r="BB27" i="24" s="1"/>
  <c r="BB28" i="24" s="1"/>
  <c r="N36" i="24"/>
  <c r="Q25" i="26"/>
  <c r="AR36" i="24"/>
  <c r="AL36" i="24"/>
  <c r="AF36" i="24"/>
  <c r="Z36" i="24"/>
  <c r="R34" i="24"/>
  <c r="AA34" i="24" s="1"/>
  <c r="T36" i="24"/>
  <c r="BC27" i="24"/>
  <c r="J37" i="22"/>
  <c r="N78" i="22"/>
  <c r="J87" i="22"/>
  <c r="J81" i="22"/>
  <c r="K43" i="22"/>
  <c r="N43" i="22" s="1"/>
  <c r="J57" i="22"/>
  <c r="J71" i="22"/>
  <c r="N46" i="22"/>
  <c r="K15" i="22"/>
  <c r="N15" i="22" s="1"/>
  <c r="J55" i="22"/>
  <c r="N22" i="22"/>
  <c r="N20" i="22"/>
  <c r="N81" i="22"/>
  <c r="J61" i="22"/>
  <c r="J63" i="22"/>
  <c r="F47" i="22"/>
  <c r="N59" i="22"/>
  <c r="I89" i="22"/>
  <c r="Y95" i="4"/>
  <c r="N26" i="22"/>
  <c r="J21" i="22"/>
  <c r="K27" i="22"/>
  <c r="N27" i="22" s="1"/>
  <c r="G39" i="22"/>
  <c r="J39" i="22" s="1"/>
  <c r="N14" i="22"/>
  <c r="N73" i="22"/>
  <c r="N12" i="22"/>
  <c r="J29" i="22"/>
  <c r="N86" i="22"/>
  <c r="F73" i="22"/>
  <c r="J51" i="22"/>
  <c r="L90" i="22"/>
  <c r="N42" i="22"/>
  <c r="N36" i="22"/>
  <c r="J73" i="22"/>
  <c r="F50" i="22"/>
  <c r="G50" i="22"/>
  <c r="K50" i="22" s="1"/>
  <c r="K33" i="22"/>
  <c r="N33" i="22" s="1"/>
  <c r="J65" i="22"/>
  <c r="J79" i="22"/>
  <c r="F51" i="22"/>
  <c r="F13" i="22"/>
  <c r="F81" i="22"/>
  <c r="AE94" i="4"/>
  <c r="J13" i="22"/>
  <c r="F78" i="22"/>
  <c r="G85" i="22"/>
  <c r="F85" i="22"/>
  <c r="G9" i="22"/>
  <c r="F9" i="22"/>
  <c r="C89" i="22"/>
  <c r="G43" i="22"/>
  <c r="J43" i="22" s="1"/>
  <c r="F43" i="22"/>
  <c r="G27" i="22"/>
  <c r="J27" i="22" s="1"/>
  <c r="F27" i="22"/>
  <c r="G11" i="22"/>
  <c r="J11" i="22" s="1"/>
  <c r="F11" i="22"/>
  <c r="F37" i="22"/>
  <c r="G84" i="22"/>
  <c r="K84" i="22" s="1"/>
  <c r="N84" i="22" s="1"/>
  <c r="F84" i="22"/>
  <c r="H49" i="22"/>
  <c r="H90" i="22" s="1"/>
  <c r="D90" i="22"/>
  <c r="G82" i="22"/>
  <c r="K82" i="22" s="1"/>
  <c r="N82" i="22" s="1"/>
  <c r="F82" i="22"/>
  <c r="G76" i="22"/>
  <c r="K76" i="22" s="1"/>
  <c r="N76" i="22" s="1"/>
  <c r="F76" i="22"/>
  <c r="J59" i="22"/>
  <c r="E89" i="22"/>
  <c r="F59" i="22"/>
  <c r="G74" i="22"/>
  <c r="K74" i="22" s="1"/>
  <c r="N74" i="22" s="1"/>
  <c r="F74" i="22"/>
  <c r="G49" i="22"/>
  <c r="C90" i="22"/>
  <c r="F49" i="22"/>
  <c r="F86" i="22"/>
  <c r="G35" i="22"/>
  <c r="J35" i="22" s="1"/>
  <c r="F35" i="22"/>
  <c r="G19" i="22"/>
  <c r="J19" i="22" s="1"/>
  <c r="F19" i="22"/>
  <c r="F45" i="22"/>
  <c r="F29" i="22"/>
  <c r="K75" i="22"/>
  <c r="N75" i="22" s="1"/>
  <c r="G77" i="22"/>
  <c r="F77" i="22"/>
  <c r="F21" i="22"/>
  <c r="J45" i="22"/>
  <c r="AO94" i="4"/>
  <c r="I49" i="22"/>
  <c r="I90" i="22" s="1"/>
  <c r="E90" i="22"/>
  <c r="D89" i="22"/>
  <c r="H9" i="22"/>
  <c r="H89" i="22" s="1"/>
  <c r="AK16" i="6" l="1"/>
  <c r="AK18" i="6" s="1"/>
  <c r="J83" i="22"/>
  <c r="AE95" i="4"/>
  <c r="U16" i="6" s="1"/>
  <c r="AT55" i="4"/>
  <c r="G10" i="22"/>
  <c r="K10" i="22" s="1"/>
  <c r="K9" i="22" s="1"/>
  <c r="K89" i="22" s="1"/>
  <c r="D10" i="22"/>
  <c r="H10" i="22" s="1"/>
  <c r="L10" i="22" s="1"/>
  <c r="L9" i="22" s="1"/>
  <c r="L89" i="22" s="1"/>
  <c r="L91" i="22" s="1"/>
  <c r="AJ95" i="4"/>
  <c r="I91" i="22"/>
  <c r="AA25" i="24"/>
  <c r="R37" i="24"/>
  <c r="AA37" i="24" s="1"/>
  <c r="R31" i="24"/>
  <c r="AA31" i="24" s="1"/>
  <c r="H91" i="22"/>
  <c r="J9" i="22"/>
  <c r="G89" i="22"/>
  <c r="E91" i="22"/>
  <c r="K85" i="22"/>
  <c r="N85" i="22" s="1"/>
  <c r="J85" i="22"/>
  <c r="F90" i="22"/>
  <c r="K77" i="22"/>
  <c r="N77" i="22" s="1"/>
  <c r="J77" i="22"/>
  <c r="J49" i="22"/>
  <c r="G90" i="22"/>
  <c r="J90" i="22" s="1"/>
  <c r="AT94" i="4"/>
  <c r="N50" i="22"/>
  <c r="K49" i="22"/>
  <c r="D91" i="22"/>
  <c r="F89" i="22"/>
  <c r="C91" i="22"/>
  <c r="AC16" i="6" l="1"/>
  <c r="AC18" i="6" s="1"/>
  <c r="N89" i="22"/>
  <c r="N9" i="22"/>
  <c r="AT95" i="4"/>
  <c r="N10" i="22"/>
  <c r="F10" i="22"/>
  <c r="AS16" i="6"/>
  <c r="K90" i="22"/>
  <c r="N49" i="22"/>
  <c r="J89" i="22"/>
  <c r="J91" i="22" s="1"/>
  <c r="G91" i="22"/>
  <c r="F91" i="22"/>
  <c r="U18" i="6" l="1"/>
  <c r="AS18" i="6" s="1"/>
  <c r="N90" i="22"/>
  <c r="N91" i="22" s="1"/>
  <c r="K91" i="22"/>
</calcChain>
</file>

<file path=xl/comments1.xml><?xml version="1.0" encoding="utf-8"?>
<comments xmlns="http://schemas.openxmlformats.org/spreadsheetml/2006/main">
  <authors>
    <author>Lesser, Thomas</author>
  </authors>
  <commentList>
    <comment ref="R24" authorId="0" shapeId="0">
      <text>
        <r>
          <rPr>
            <b/>
            <sz val="9"/>
            <color indexed="81"/>
            <rFont val="Arial"/>
            <family val="2"/>
          </rPr>
          <t>SWANKG:</t>
        </r>
        <r>
          <rPr>
            <sz val="9"/>
            <color indexed="81"/>
            <rFont val="Arial"/>
            <family val="2"/>
          </rPr>
          <t xml:space="preserve">
</t>
        </r>
        <r>
          <rPr>
            <sz val="9"/>
            <color indexed="12"/>
            <rFont val="Arial"/>
            <family val="2"/>
          </rPr>
          <t xml:space="preserve">Bei Fotovoltaikanlagen entspricht die Anzahl der Erzeugungseinheiten (EZE) der Anzahl der Wechselrichter,
bei allen anderen Anlagen ist für die Anzahl der EZE die Einzelanlage (z. B. ein BHKW-Generator) entscheidend. </t>
        </r>
      </text>
    </comment>
  </commentList>
</comments>
</file>

<file path=xl/comments10.xml><?xml version="1.0" encoding="utf-8"?>
<comments xmlns="http://schemas.openxmlformats.org/spreadsheetml/2006/main">
  <authors>
    <author>Lesser, Thomas</author>
  </authors>
  <commentList>
    <comment ref="AO12" authorId="0" shapeId="0">
      <text>
        <r>
          <rPr>
            <b/>
            <sz val="9"/>
            <color indexed="81"/>
            <rFont val="Arial"/>
            <family val="2"/>
          </rPr>
          <t>SWANKG:</t>
        </r>
        <r>
          <rPr>
            <sz val="9"/>
            <color indexed="81"/>
            <rFont val="Arial"/>
            <family val="2"/>
          </rPr>
          <t xml:space="preserve">
für Fotovoltaikanlagen maßgebend</t>
        </r>
      </text>
    </comment>
    <comment ref="D32" authorId="0" shapeId="0">
      <text>
        <r>
          <rPr>
            <b/>
            <sz val="9"/>
            <color indexed="81"/>
            <rFont val="Arial"/>
            <family val="2"/>
          </rPr>
          <t>SWANKG:</t>
        </r>
        <r>
          <rPr>
            <sz val="9"/>
            <color indexed="81"/>
            <rFont val="Arial"/>
            <family val="2"/>
          </rPr>
          <t xml:space="preserve">
Werteinstellung
1,15  Brennstoffzelle, Stirlinggenerator, 
        (A)Synchrongenerator über Umricher ≤ 50kW
1,25  Umrichter
        (A)Synchrongenerator über Umricher &gt; 50kW</t>
        </r>
      </text>
    </comment>
    <comment ref="D33" authorId="0" shapeId="0">
      <text>
        <r>
          <rPr>
            <b/>
            <sz val="9"/>
            <color indexed="81"/>
            <rFont val="Tahoma"/>
            <family val="2"/>
          </rPr>
          <t>SWANKG:</t>
        </r>
        <r>
          <rPr>
            <sz val="9"/>
            <color indexed="81"/>
            <rFont val="Tahoma"/>
            <family val="2"/>
          </rPr>
          <t xml:space="preserve">
Werteinstellung
1,10  ohne zentralen NA-Schutz 
1,15  bei zentralem NA-Schutz möglich</t>
        </r>
      </text>
    </comment>
    <comment ref="D34" authorId="0" shapeId="0">
      <text>
        <r>
          <rPr>
            <b/>
            <sz val="9"/>
            <color indexed="81"/>
            <rFont val="Tahoma"/>
            <family val="2"/>
          </rPr>
          <t>SWANKG:</t>
        </r>
        <r>
          <rPr>
            <sz val="9"/>
            <color indexed="81"/>
            <rFont val="Tahoma"/>
            <family val="2"/>
          </rPr>
          <t xml:space="preserve">
Zeiteinstellung
0,10 s  Brennstoffzelle, Stirlinggenerator, 
          (A)Synchrongenerator über Umricher ≤ 50kW
1,00 s  (A)Synchrongenerator über Umricher &gt; 50kW
3,00 s  Umrichter</t>
        </r>
      </text>
    </comment>
    <comment ref="D35" authorId="0" shapeId="0">
      <text>
        <r>
          <rPr>
            <b/>
            <sz val="9"/>
            <color indexed="81"/>
            <rFont val="Tahoma"/>
            <family val="2"/>
          </rPr>
          <t>SWANKG:</t>
        </r>
        <r>
          <rPr>
            <sz val="9"/>
            <color indexed="81"/>
            <rFont val="Tahoma"/>
            <family val="2"/>
          </rPr>
          <t xml:space="preserve">
entfällt für Brennstoffzelle, Stirlinggenerator, 
0,45 Un / 0,30 s für alle anderen Anlagen</t>
        </r>
      </text>
    </comment>
    <comment ref="D51" authorId="0" shapeId="0">
      <text>
        <r>
          <rPr>
            <b/>
            <sz val="9"/>
            <color indexed="81"/>
            <rFont val="Tahoma"/>
            <family val="2"/>
          </rPr>
          <t>SWANKG:</t>
        </r>
        <r>
          <rPr>
            <sz val="9"/>
            <color indexed="81"/>
            <rFont val="Tahoma"/>
            <family val="2"/>
          </rPr>
          <t xml:space="preserve">
1,15  Brennstoffzelle, Stirlinggenerator, 
        (A)Synchrongenerator über Umricher ≤ 50kW
1,25  Umrichter
        (A)Synchrongenerator über Umricher &gt; 50kW</t>
        </r>
      </text>
    </comment>
    <comment ref="D53" authorId="0" shapeId="0">
      <text>
        <r>
          <rPr>
            <b/>
            <sz val="9"/>
            <color indexed="81"/>
            <rFont val="Tahoma"/>
            <family val="2"/>
          </rPr>
          <t>SWANKG:</t>
        </r>
        <r>
          <rPr>
            <sz val="9"/>
            <color indexed="81"/>
            <rFont val="Tahoma"/>
            <family val="2"/>
          </rPr>
          <t xml:space="preserve">
Zeiteinstellung
0,10 s  Brennstoffzelle, Stirlinggenerator, 
          (A)Synchrongenerator über Umricher ≤ 50kW
1,00 s  (A)Synchrongenerator über Umricher &gt; 50kW
3,00 s  Umrichter</t>
        </r>
      </text>
    </comment>
    <comment ref="D54" authorId="0" shapeId="0">
      <text>
        <r>
          <rPr>
            <b/>
            <sz val="9"/>
            <color indexed="81"/>
            <rFont val="Tahoma"/>
            <family val="2"/>
          </rPr>
          <t>SWANKG:</t>
        </r>
        <r>
          <rPr>
            <sz val="9"/>
            <color indexed="81"/>
            <rFont val="Tahoma"/>
            <family val="2"/>
          </rPr>
          <t xml:space="preserve">
Zeiteinstellung
entfällt für Brennstoffzelle, Stirlinggenerator, 
0,45 Un / 0,30 s für alle anderen Anlagen</t>
        </r>
      </text>
    </comment>
  </commentList>
</comments>
</file>

<file path=xl/comments11.xml><?xml version="1.0" encoding="utf-8"?>
<comments xmlns="http://schemas.openxmlformats.org/spreadsheetml/2006/main">
  <authors>
    <author>Lesser</author>
  </authors>
  <commentList>
    <comment ref="B3"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bitte freilassen;
ansonsten hier Installationsobjekt eintragen</t>
        </r>
      </text>
    </comment>
    <comment ref="B5"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Installationsobjekt eintragen;
ansonsten hier eintragen, wo sich der Hausanschluss befindet</t>
        </r>
      </text>
    </comment>
    <comment ref="E12" authorId="0" shapeId="0">
      <text>
        <r>
          <rPr>
            <b/>
            <sz val="8"/>
            <color indexed="81"/>
            <rFont val="Tahoma"/>
            <family val="2"/>
          </rPr>
          <t>SWAN:</t>
        </r>
        <r>
          <rPr>
            <sz val="8"/>
            <color indexed="81"/>
            <rFont val="Tahoma"/>
            <family val="2"/>
          </rPr>
          <t xml:space="preserve">
</t>
        </r>
        <r>
          <rPr>
            <sz val="8"/>
            <color indexed="12"/>
            <rFont val="Tahoma"/>
            <family val="2"/>
          </rPr>
          <t>Hier bitte die Nummer(n) der EZE eintragen!
Bei FVA sind dies die Wechselrichter gemäß "Datenblatt für FVA-EZE")</t>
        </r>
      </text>
    </comment>
  </commentList>
</comments>
</file>

<file path=xl/comments12.xml><?xml version="1.0" encoding="utf-8"?>
<comments xmlns="http://schemas.openxmlformats.org/spreadsheetml/2006/main">
  <authors>
    <author>Lesser</author>
  </authors>
  <commentList>
    <comment ref="B3"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bitte freilassen;
ansonsten hier Installationsobjekt eintragen</t>
        </r>
      </text>
    </comment>
    <comment ref="B5"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Installationsobjekt eintragen;
ansonsten hier eintragen, wo sich der Hausanschluss befindet</t>
        </r>
      </text>
    </comment>
    <comment ref="E12" authorId="0" shapeId="0">
      <text>
        <r>
          <rPr>
            <b/>
            <sz val="8"/>
            <color indexed="81"/>
            <rFont val="Arial"/>
            <family val="2"/>
          </rPr>
          <t>SWAN:</t>
        </r>
        <r>
          <rPr>
            <sz val="8"/>
            <color indexed="81"/>
            <rFont val="Arial"/>
            <family val="2"/>
          </rPr>
          <t xml:space="preserve">
</t>
        </r>
        <r>
          <rPr>
            <sz val="8"/>
            <color indexed="12"/>
            <rFont val="Arial"/>
            <family val="2"/>
          </rPr>
          <t>Hier bitte die Nummer(n) der EZE eintragen!
Bei FVA sind dies die Wechselrichter gemäß "Datenblatt für FVA-EZE".</t>
        </r>
      </text>
    </comment>
    <comment ref="E17" authorId="0" shapeId="0">
      <text>
        <r>
          <rPr>
            <b/>
            <sz val="8"/>
            <color indexed="81"/>
            <rFont val="Arial"/>
            <family val="2"/>
          </rPr>
          <t xml:space="preserve">SWAN:
</t>
        </r>
        <r>
          <rPr>
            <sz val="8"/>
            <color indexed="12"/>
            <rFont val="Arial"/>
            <family val="2"/>
          </rPr>
          <t>Hier bitte die Nummern der Modultypen gemäß "Datenblatt für FVA-EZE" eintragen!</t>
        </r>
        <r>
          <rPr>
            <sz val="8"/>
            <color indexed="81"/>
            <rFont val="Tahoma"/>
            <family val="2"/>
          </rPr>
          <t xml:space="preserve">
</t>
        </r>
      </text>
    </comment>
  </commentList>
</comments>
</file>

<file path=xl/comments13.xml><?xml version="1.0" encoding="utf-8"?>
<comments xmlns="http://schemas.openxmlformats.org/spreadsheetml/2006/main">
  <authors>
    <author>Lesser</author>
  </authors>
  <commentList>
    <comment ref="B3"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bitte freilassen;
ansonsten hier Installationsobjekt eintragen</t>
        </r>
      </text>
    </comment>
    <comment ref="B5"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Installationsobjekt eintragen;
ansonsten hier eintragen, wo sich der Hausanschluss befindet</t>
        </r>
      </text>
    </comment>
    <comment ref="E12" authorId="0" shapeId="0">
      <text>
        <r>
          <rPr>
            <b/>
            <sz val="8"/>
            <color indexed="81"/>
            <rFont val="Arial"/>
            <family val="2"/>
          </rPr>
          <t>SWAN:</t>
        </r>
        <r>
          <rPr>
            <sz val="8"/>
            <color indexed="81"/>
            <rFont val="Arial"/>
            <family val="2"/>
          </rPr>
          <t xml:space="preserve">
</t>
        </r>
        <r>
          <rPr>
            <sz val="8"/>
            <color indexed="12"/>
            <rFont val="Arial"/>
            <family val="2"/>
          </rPr>
          <t>Hier bitte die Nummer(n) der EZE eintragen!
Bei FVA sind dies die Wechselrichter gemäß "Datenblatt für FVA-EZE".</t>
        </r>
      </text>
    </comment>
    <comment ref="E17" authorId="0" shapeId="0">
      <text>
        <r>
          <rPr>
            <b/>
            <sz val="8"/>
            <color indexed="81"/>
            <rFont val="Arial"/>
            <family val="2"/>
          </rPr>
          <t xml:space="preserve">SWAN:
</t>
        </r>
        <r>
          <rPr>
            <sz val="8"/>
            <color indexed="12"/>
            <rFont val="Arial"/>
            <family val="2"/>
          </rPr>
          <t>Hier bitte die Nummern der Modultypen gemäß "Datenblatt für FVA-EZE" eintragen!</t>
        </r>
        <r>
          <rPr>
            <sz val="8"/>
            <color indexed="81"/>
            <rFont val="Tahoma"/>
            <family val="2"/>
          </rPr>
          <t xml:space="preserve">
</t>
        </r>
      </text>
    </comment>
  </commentList>
</comments>
</file>

<file path=xl/comments14.xml><?xml version="1.0" encoding="utf-8"?>
<comments xmlns="http://schemas.openxmlformats.org/spreadsheetml/2006/main">
  <authors>
    <author>Lesser</author>
  </authors>
  <commentList>
    <comment ref="B3"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bitte freilassen;
ansonsten hier Installationsobjekt eintragen</t>
        </r>
      </text>
    </comment>
    <comment ref="B5"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Installationsobjekt eintragen;
ansonsten hier eintragen, wo sich der Hausanschluss befindet</t>
        </r>
      </text>
    </comment>
    <comment ref="E12" authorId="0" shapeId="0">
      <text>
        <r>
          <rPr>
            <b/>
            <sz val="8"/>
            <color indexed="81"/>
            <rFont val="Arial"/>
            <family val="2"/>
          </rPr>
          <t>SWAN:</t>
        </r>
        <r>
          <rPr>
            <sz val="8"/>
            <color indexed="81"/>
            <rFont val="Arial"/>
            <family val="2"/>
          </rPr>
          <t xml:space="preserve">
</t>
        </r>
        <r>
          <rPr>
            <sz val="8"/>
            <color indexed="12"/>
            <rFont val="Arial"/>
            <family val="2"/>
          </rPr>
          <t>Hier bitte die Nummer(n) der EZE eintragen!
Bei FVA sind dies die Wechselrichter gemäß "Datenblatt für FVA-EZE".</t>
        </r>
      </text>
    </comment>
    <comment ref="E17" authorId="0" shapeId="0">
      <text>
        <r>
          <rPr>
            <b/>
            <sz val="8"/>
            <color indexed="81"/>
            <rFont val="Arial"/>
            <family val="2"/>
          </rPr>
          <t xml:space="preserve">SWAN:
</t>
        </r>
        <r>
          <rPr>
            <sz val="8"/>
            <color indexed="12"/>
            <rFont val="Arial"/>
            <family val="2"/>
          </rPr>
          <t>Hier bitte die Nummern der Modultypen gemäß "Datenblatt für FVA-EZE" eintragen!</t>
        </r>
        <r>
          <rPr>
            <sz val="8"/>
            <color indexed="81"/>
            <rFont val="Tahoma"/>
            <family val="2"/>
          </rPr>
          <t xml:space="preserve">
</t>
        </r>
      </text>
    </comment>
  </commentList>
</comments>
</file>

<file path=xl/comments15.xml><?xml version="1.0" encoding="utf-8"?>
<comments xmlns="http://schemas.openxmlformats.org/spreadsheetml/2006/main">
  <authors>
    <author>Lesser</author>
  </authors>
  <commentList>
    <comment ref="B3"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bitte freilassen;
ansonsten hier Installationsobjekt eintragen</t>
        </r>
      </text>
    </comment>
    <comment ref="B5" authorId="0" shapeId="0">
      <text>
        <r>
          <rPr>
            <b/>
            <sz val="8"/>
            <color indexed="81"/>
            <rFont val="Arial"/>
            <family val="2"/>
          </rPr>
          <t>SWAN:</t>
        </r>
        <r>
          <rPr>
            <sz val="8"/>
            <color indexed="81"/>
            <rFont val="Arial"/>
            <family val="2"/>
          </rPr>
          <t xml:space="preserve">
</t>
        </r>
        <r>
          <rPr>
            <sz val="8"/>
            <color indexed="12"/>
            <rFont val="Arial"/>
            <family val="2"/>
          </rPr>
          <t>wenn Hausanschluss mit Installationsobjekt übereinstimmt,  hier Installationsobjekt eintragen;
ansonsten hier eintragen, wo sich der Hausanschluss befindet</t>
        </r>
      </text>
    </comment>
    <comment ref="E12" authorId="0" shapeId="0">
      <text>
        <r>
          <rPr>
            <b/>
            <sz val="8"/>
            <color indexed="81"/>
            <rFont val="Arial"/>
            <family val="2"/>
          </rPr>
          <t>SWAN:</t>
        </r>
        <r>
          <rPr>
            <sz val="8"/>
            <color indexed="81"/>
            <rFont val="Arial"/>
            <family val="2"/>
          </rPr>
          <t xml:space="preserve">
</t>
        </r>
        <r>
          <rPr>
            <sz val="8"/>
            <color indexed="12"/>
            <rFont val="Arial"/>
            <family val="2"/>
          </rPr>
          <t>Hier bitte die Nummer(n) der EZE eintragen!
Bei FVA sind dies die Wechselrichter gemäß "Datenblatt für FVA-EZE".</t>
        </r>
      </text>
    </comment>
    <comment ref="E17" authorId="0" shapeId="0">
      <text>
        <r>
          <rPr>
            <b/>
            <sz val="8"/>
            <color indexed="81"/>
            <rFont val="Arial"/>
            <family val="2"/>
          </rPr>
          <t xml:space="preserve">SWAN:
</t>
        </r>
        <r>
          <rPr>
            <sz val="8"/>
            <color indexed="12"/>
            <rFont val="Arial"/>
            <family val="2"/>
          </rPr>
          <t>Hier bitte die Nummern der Modultypen gemäß "Datenblatt für FVA-EZE" eintragen!</t>
        </r>
        <r>
          <rPr>
            <sz val="8"/>
            <color indexed="81"/>
            <rFont val="Tahoma"/>
            <family val="2"/>
          </rPr>
          <t xml:space="preserve">
</t>
        </r>
      </text>
    </comment>
  </commentList>
</comments>
</file>

<file path=xl/comments2.xml><?xml version="1.0" encoding="utf-8"?>
<comments xmlns="http://schemas.openxmlformats.org/spreadsheetml/2006/main">
  <authors>
    <author>Lesser, Thomas</author>
  </authors>
  <commentList>
    <comment ref="M11" authorId="0" shapeId="0">
      <text>
        <r>
          <rPr>
            <b/>
            <sz val="8"/>
            <color indexed="81"/>
            <rFont val="Arial"/>
            <family val="2"/>
          </rPr>
          <t>SWAN:</t>
        </r>
        <r>
          <rPr>
            <b/>
            <sz val="8"/>
            <color indexed="12"/>
            <rFont val="Arial"/>
            <family val="2"/>
          </rPr>
          <t xml:space="preserve">
</t>
        </r>
        <r>
          <rPr>
            <sz val="8"/>
            <color indexed="12"/>
            <rFont val="Arial"/>
            <family val="2"/>
          </rPr>
          <t>Anlagen-Erzeugungsart wird aus Netzanschlussbegehren übernommen!</t>
        </r>
      </text>
    </comment>
  </commentList>
</comments>
</file>

<file path=xl/comments3.xml><?xml version="1.0" encoding="utf-8"?>
<comments xmlns="http://schemas.openxmlformats.org/spreadsheetml/2006/main">
  <authors>
    <author>Lesser</author>
    <author>Lesser, Thomas</author>
  </authors>
  <commentList>
    <comment ref="X12" authorId="0" shapeId="0">
      <text>
        <r>
          <rPr>
            <b/>
            <sz val="8"/>
            <color indexed="81"/>
            <rFont val="Tahoma"/>
            <family val="2"/>
          </rPr>
          <t xml:space="preserve">SWAN:
</t>
        </r>
        <r>
          <rPr>
            <sz val="8"/>
            <color indexed="17"/>
            <rFont val="Tahoma"/>
            <family val="2"/>
          </rPr>
          <t>Wert wird aus den u. a. EZE-Angaben berechnet!</t>
        </r>
        <r>
          <rPr>
            <sz val="8"/>
            <color indexed="81"/>
            <rFont val="Tahoma"/>
            <family val="2"/>
          </rPr>
          <t xml:space="preserve">
</t>
        </r>
      </text>
    </comment>
    <comment ref="AN12" authorId="0" shapeId="0">
      <text>
        <r>
          <rPr>
            <b/>
            <sz val="8"/>
            <color indexed="81"/>
            <rFont val="Tahoma"/>
            <family val="2"/>
          </rPr>
          <t>SWAN:</t>
        </r>
        <r>
          <rPr>
            <sz val="8"/>
            <color indexed="81"/>
            <rFont val="Tahoma"/>
            <family val="2"/>
          </rPr>
          <t xml:space="preserve">
</t>
        </r>
        <r>
          <rPr>
            <sz val="8"/>
            <color indexed="17"/>
            <rFont val="Tahoma"/>
            <family val="2"/>
          </rPr>
          <t>Wert wird aus den u. a. EZE-Angaben berechnet!</t>
        </r>
      </text>
    </comment>
    <comment ref="AK48" authorId="0" shapeId="0">
      <text>
        <r>
          <rPr>
            <b/>
            <sz val="9"/>
            <color indexed="81"/>
            <rFont val="Arial"/>
            <family val="2"/>
          </rPr>
          <t>SWANKG:</t>
        </r>
        <r>
          <rPr>
            <sz val="9"/>
            <color indexed="81"/>
            <rFont val="Arial"/>
            <family val="2"/>
          </rPr>
          <t xml:space="preserve">
</t>
        </r>
        <r>
          <rPr>
            <sz val="9"/>
            <color indexed="10"/>
            <rFont val="Arial"/>
            <family val="2"/>
          </rPr>
          <t>Dabei gilt für die Kennlinien:</t>
        </r>
        <r>
          <rPr>
            <sz val="9"/>
            <color indexed="81"/>
            <rFont val="Tahoma"/>
            <family val="2"/>
          </rPr>
          <t xml:space="preserve">
</t>
        </r>
        <r>
          <rPr>
            <sz val="9"/>
            <color indexed="81"/>
            <rFont val="Arial"/>
            <family val="2"/>
          </rPr>
          <t xml:space="preserve">   -&gt; </t>
        </r>
        <r>
          <rPr>
            <sz val="9"/>
            <color indexed="12"/>
            <rFont val="Arial"/>
            <family val="2"/>
          </rPr>
          <t>S</t>
        </r>
        <r>
          <rPr>
            <vertAlign val="subscript"/>
            <sz val="9"/>
            <color indexed="12"/>
            <rFont val="Arial"/>
            <family val="2"/>
          </rPr>
          <t>Emax</t>
        </r>
        <r>
          <rPr>
            <sz val="9"/>
            <color indexed="81"/>
            <rFont val="Arial"/>
            <family val="2"/>
          </rPr>
          <t xml:space="preserve"> </t>
        </r>
        <r>
          <rPr>
            <sz val="9"/>
            <color indexed="12"/>
            <rFont val="Arial"/>
            <family val="2"/>
          </rPr>
          <t xml:space="preserve">≤ 4,6 kVA:  cos </t>
        </r>
        <r>
          <rPr>
            <sz val="9"/>
            <color indexed="12"/>
            <rFont val="Symbol"/>
            <family val="1"/>
            <charset val="2"/>
          </rPr>
          <t>j</t>
        </r>
        <r>
          <rPr>
            <sz val="9"/>
            <color indexed="12"/>
            <rFont val="Arial"/>
            <family val="2"/>
          </rPr>
          <t xml:space="preserve"> =0,95</t>
        </r>
        <r>
          <rPr>
            <vertAlign val="subscript"/>
            <sz val="9"/>
            <color indexed="12"/>
            <rFont val="Arial"/>
            <family val="2"/>
          </rPr>
          <t>untererregt</t>
        </r>
        <r>
          <rPr>
            <sz val="9"/>
            <color indexed="12"/>
            <rFont val="Arial"/>
            <family val="2"/>
          </rPr>
          <t xml:space="preserve"> bis 0,95</t>
        </r>
        <r>
          <rPr>
            <vertAlign val="subscript"/>
            <sz val="9"/>
            <color indexed="12"/>
            <rFont val="Arial"/>
            <family val="2"/>
          </rPr>
          <t>übererregt</t>
        </r>
        <r>
          <rPr>
            <sz val="9"/>
            <color indexed="12"/>
            <rFont val="Arial"/>
            <family val="2"/>
          </rPr>
          <t xml:space="preserve"> (keine VNB-Vorgabe)</t>
        </r>
        <r>
          <rPr>
            <sz val="9"/>
            <color indexed="12"/>
            <rFont val="Tahoma"/>
            <family val="2"/>
          </rPr>
          <t xml:space="preserve">
</t>
        </r>
        <r>
          <rPr>
            <sz val="9"/>
            <color indexed="81"/>
            <rFont val="Arial"/>
            <family val="2"/>
          </rPr>
          <t xml:space="preserve">   -&gt; S</t>
        </r>
        <r>
          <rPr>
            <vertAlign val="subscript"/>
            <sz val="9"/>
            <color indexed="81"/>
            <rFont val="Arial"/>
            <family val="2"/>
          </rPr>
          <t>Emax</t>
        </r>
        <r>
          <rPr>
            <sz val="9"/>
            <color indexed="81"/>
            <rFont val="Arial"/>
            <family val="2"/>
          </rPr>
          <t xml:space="preserve"> &gt; 4,6 kVA: cos </t>
        </r>
        <r>
          <rPr>
            <sz val="9"/>
            <color indexed="81"/>
            <rFont val="Symbol"/>
            <family val="1"/>
            <charset val="2"/>
          </rPr>
          <t>j</t>
        </r>
        <r>
          <rPr>
            <sz val="9"/>
            <color indexed="81"/>
            <rFont val="Arial"/>
            <family val="2"/>
          </rPr>
          <t xml:space="preserve"> =0,90</t>
        </r>
        <r>
          <rPr>
            <vertAlign val="subscript"/>
            <sz val="9"/>
            <color indexed="81"/>
            <rFont val="Arial"/>
            <family val="2"/>
          </rPr>
          <t>untererregt</t>
        </r>
        <r>
          <rPr>
            <sz val="9"/>
            <color indexed="81"/>
            <rFont val="Arial"/>
            <family val="2"/>
          </rPr>
          <t xml:space="preserve"> bis 0,90</t>
        </r>
        <r>
          <rPr>
            <vertAlign val="subscript"/>
            <sz val="9"/>
            <color indexed="81"/>
            <rFont val="Arial"/>
            <family val="2"/>
          </rPr>
          <t>übererregt</t>
        </r>
      </text>
    </comment>
    <comment ref="W49" authorId="1" shapeId="0">
      <text>
        <r>
          <rPr>
            <b/>
            <sz val="9"/>
            <color indexed="81"/>
            <rFont val="Arial"/>
            <family val="2"/>
          </rPr>
          <t xml:space="preserve">SWANKG:
</t>
        </r>
        <r>
          <rPr>
            <sz val="9"/>
            <color indexed="12"/>
            <rFont val="Arial"/>
            <family val="2"/>
          </rPr>
          <t xml:space="preserve">Eckpunkte
P/Pn = 0,50 --&gt; cos </t>
        </r>
        <r>
          <rPr>
            <sz val="9"/>
            <color indexed="12"/>
            <rFont val="Symbol"/>
            <family val="1"/>
            <charset val="2"/>
          </rPr>
          <t>j</t>
        </r>
        <r>
          <rPr>
            <sz val="9"/>
            <color indexed="12"/>
            <rFont val="Arial"/>
            <family val="2"/>
          </rPr>
          <t xml:space="preserve"> = 1,00
P/Pn = 1,00 --&gt; cos </t>
        </r>
        <r>
          <rPr>
            <sz val="9"/>
            <color indexed="12"/>
            <rFont val="Symbol"/>
            <family val="1"/>
            <charset val="2"/>
          </rPr>
          <t>j</t>
        </r>
        <r>
          <rPr>
            <sz val="9"/>
            <color indexed="12"/>
            <rFont val="Arial"/>
            <family val="2"/>
          </rPr>
          <t xml:space="preserve"> = 0,95 bzw. 0,90</t>
        </r>
      </text>
    </comment>
    <comment ref="AQ49" authorId="1" shapeId="0">
      <text>
        <r>
          <rPr>
            <b/>
            <sz val="9"/>
            <color indexed="81"/>
            <rFont val="Arial"/>
            <family val="2"/>
          </rPr>
          <t>SWANKG:</t>
        </r>
        <r>
          <rPr>
            <sz val="9"/>
            <color indexed="81"/>
            <rFont val="Arial"/>
            <family val="2"/>
          </rPr>
          <t xml:space="preserve">
Vorzugsvariante,
nur für dreiphasige EZE</t>
        </r>
      </text>
    </comment>
    <comment ref="AR50" authorId="1" shapeId="0">
      <text>
        <r>
          <rPr>
            <b/>
            <sz val="9"/>
            <color indexed="81"/>
            <rFont val="Arial"/>
            <family val="2"/>
          </rPr>
          <t xml:space="preserve">SWANKG:
</t>
        </r>
        <r>
          <rPr>
            <sz val="9"/>
            <color indexed="81"/>
            <rFont val="Arial"/>
            <family val="2"/>
          </rPr>
          <t>für Asynchrongeneratoren:
generell 0,95 untererregt einstellen</t>
        </r>
      </text>
    </comment>
    <comment ref="AP53" authorId="1" shapeId="0">
      <text>
        <r>
          <rPr>
            <b/>
            <sz val="9"/>
            <color indexed="81"/>
            <rFont val="Arial"/>
            <family val="2"/>
          </rPr>
          <t>SWANKG:</t>
        </r>
        <r>
          <rPr>
            <sz val="9"/>
            <color indexed="81"/>
            <rFont val="Arial"/>
            <family val="2"/>
          </rPr>
          <t xml:space="preserve">
ergibt einen
Leistungsgradienten [P</t>
        </r>
        <r>
          <rPr>
            <vertAlign val="subscript"/>
            <sz val="9"/>
            <color indexed="81"/>
            <rFont val="Arial"/>
            <family val="2"/>
          </rPr>
          <t>ref</t>
        </r>
        <r>
          <rPr>
            <sz val="9"/>
            <color indexed="81"/>
            <rFont val="Arial"/>
            <family val="2"/>
          </rPr>
          <t>/Hz]</t>
        </r>
      </text>
    </comment>
    <comment ref="AW68" authorId="1" shapeId="0">
      <text>
        <r>
          <rPr>
            <b/>
            <sz val="9"/>
            <color indexed="81"/>
            <rFont val="Arial"/>
            <family val="2"/>
          </rPr>
          <t>SWAN:</t>
        </r>
        <r>
          <rPr>
            <sz val="9"/>
            <color indexed="81"/>
            <rFont val="Arial"/>
            <family val="2"/>
          </rPr>
          <t xml:space="preserve">
bei Selbstverbrauch, Zähler am Netzverknüpfungspunkt</t>
        </r>
      </text>
    </comment>
  </commentList>
</comments>
</file>

<file path=xl/comments4.xml><?xml version="1.0" encoding="utf-8"?>
<comments xmlns="http://schemas.openxmlformats.org/spreadsheetml/2006/main">
  <authors>
    <author>Lesser</author>
  </authors>
  <commentList>
    <comment ref="M51" authorId="0" shapeId="0">
      <text>
        <r>
          <rPr>
            <b/>
            <sz val="8"/>
            <color indexed="81"/>
            <rFont val="Tahoma"/>
            <family val="2"/>
          </rPr>
          <t xml:space="preserve">SWAN:
</t>
        </r>
        <r>
          <rPr>
            <b/>
            <sz val="8"/>
            <color indexed="12"/>
            <rFont val="Tahoma"/>
            <family val="2"/>
          </rPr>
          <t>Leiterzuordnung nur bei einphasig einspeisenden WR relevant!</t>
        </r>
        <r>
          <rPr>
            <sz val="8"/>
            <color indexed="81"/>
            <rFont val="Tahoma"/>
            <family val="2"/>
          </rPr>
          <t xml:space="preserve">
</t>
        </r>
        <r>
          <rPr>
            <sz val="8"/>
            <color indexed="12"/>
            <rFont val="Tahoma"/>
            <family val="2"/>
          </rPr>
          <t>Bei mehrphasig einspeisenden WR ist die Auswahl der Leiter dahingehend unrelevant, da eine Gleichverteilung der Modulleistung auf die 
angeschlossenen Leiter der Wechselstromseite erfolgt!</t>
        </r>
      </text>
    </comment>
  </commentList>
</comments>
</file>

<file path=xl/comments5.xml><?xml version="1.0" encoding="utf-8"?>
<comments xmlns="http://schemas.openxmlformats.org/spreadsheetml/2006/main">
  <authors>
    <author>Lesser, Thomas</author>
    <author>Lesser</author>
  </authors>
  <commentList>
    <comment ref="AF19" authorId="0" shapeId="0">
      <text>
        <r>
          <rPr>
            <b/>
            <sz val="9"/>
            <color indexed="81"/>
            <rFont val="Arial"/>
            <family val="2"/>
          </rPr>
          <t xml:space="preserve">SWANKG:
</t>
        </r>
        <r>
          <rPr>
            <sz val="9"/>
            <color indexed="12"/>
            <rFont val="Arial"/>
            <family val="2"/>
          </rPr>
          <t>kaufmännisch bilanzielle Weitergabe</t>
        </r>
      </text>
    </comment>
    <comment ref="AK22" authorId="1" shapeId="0">
      <text>
        <r>
          <rPr>
            <b/>
            <sz val="9"/>
            <color indexed="81"/>
            <rFont val="Arial"/>
            <family val="2"/>
          </rPr>
          <t>SWANKG:</t>
        </r>
        <r>
          <rPr>
            <sz val="9"/>
            <color indexed="81"/>
            <rFont val="Arial"/>
            <family val="2"/>
          </rPr>
          <t xml:space="preserve">
</t>
        </r>
        <r>
          <rPr>
            <sz val="9"/>
            <color indexed="10"/>
            <rFont val="Arial"/>
            <family val="2"/>
          </rPr>
          <t>Dabei gilt für die Kennlinien:</t>
        </r>
        <r>
          <rPr>
            <sz val="9"/>
            <color indexed="81"/>
            <rFont val="Tahoma"/>
            <family val="2"/>
          </rPr>
          <t xml:space="preserve">
</t>
        </r>
        <r>
          <rPr>
            <sz val="9"/>
            <color indexed="81"/>
            <rFont val="Arial"/>
            <family val="2"/>
          </rPr>
          <t xml:space="preserve">   -&gt; </t>
        </r>
        <r>
          <rPr>
            <sz val="9"/>
            <color indexed="12"/>
            <rFont val="Arial"/>
            <family val="2"/>
          </rPr>
          <t>S</t>
        </r>
        <r>
          <rPr>
            <vertAlign val="subscript"/>
            <sz val="9"/>
            <color indexed="12"/>
            <rFont val="Arial"/>
            <family val="2"/>
          </rPr>
          <t>Emax</t>
        </r>
        <r>
          <rPr>
            <sz val="9"/>
            <color indexed="81"/>
            <rFont val="Arial"/>
            <family val="2"/>
          </rPr>
          <t xml:space="preserve"> </t>
        </r>
        <r>
          <rPr>
            <sz val="9"/>
            <color indexed="12"/>
            <rFont val="Arial"/>
            <family val="2"/>
          </rPr>
          <t xml:space="preserve">≤ 4,6 kVA: cos </t>
        </r>
        <r>
          <rPr>
            <sz val="9"/>
            <color indexed="12"/>
            <rFont val="Symbol"/>
            <family val="1"/>
            <charset val="2"/>
          </rPr>
          <t>j</t>
        </r>
        <r>
          <rPr>
            <sz val="9"/>
            <color indexed="12"/>
            <rFont val="Arial"/>
            <family val="2"/>
          </rPr>
          <t xml:space="preserve"> =0,95</t>
        </r>
        <r>
          <rPr>
            <vertAlign val="subscript"/>
            <sz val="9"/>
            <color indexed="12"/>
            <rFont val="Arial"/>
            <family val="2"/>
          </rPr>
          <t>untererregt</t>
        </r>
        <r>
          <rPr>
            <sz val="9"/>
            <color indexed="12"/>
            <rFont val="Arial"/>
            <family val="2"/>
          </rPr>
          <t xml:space="preserve"> bis 0,95</t>
        </r>
        <r>
          <rPr>
            <vertAlign val="subscript"/>
            <sz val="9"/>
            <color indexed="12"/>
            <rFont val="Arial"/>
            <family val="2"/>
          </rPr>
          <t>übererregt</t>
        </r>
        <r>
          <rPr>
            <sz val="9"/>
            <color indexed="12"/>
            <rFont val="Arial"/>
            <family val="2"/>
          </rPr>
          <t xml:space="preserve"> </t>
        </r>
        <r>
          <rPr>
            <sz val="9"/>
            <color indexed="12"/>
            <rFont val="Tahoma"/>
            <family val="2"/>
          </rPr>
          <t xml:space="preserve">
</t>
        </r>
        <r>
          <rPr>
            <sz val="9"/>
            <color indexed="81"/>
            <rFont val="Arial"/>
            <family val="2"/>
          </rPr>
          <t xml:space="preserve">   -&gt; S</t>
        </r>
        <r>
          <rPr>
            <vertAlign val="subscript"/>
            <sz val="9"/>
            <color indexed="81"/>
            <rFont val="Arial"/>
            <family val="2"/>
          </rPr>
          <t>Emax</t>
        </r>
        <r>
          <rPr>
            <sz val="9"/>
            <color indexed="81"/>
            <rFont val="Arial"/>
            <family val="2"/>
          </rPr>
          <t xml:space="preserve"> &gt; 4,6 kVA: cos </t>
        </r>
        <r>
          <rPr>
            <sz val="9"/>
            <color indexed="81"/>
            <rFont val="Symbol"/>
            <family val="1"/>
            <charset val="2"/>
          </rPr>
          <t>j</t>
        </r>
        <r>
          <rPr>
            <sz val="9"/>
            <color indexed="81"/>
            <rFont val="Arial"/>
            <family val="2"/>
          </rPr>
          <t xml:space="preserve"> =0,90</t>
        </r>
        <r>
          <rPr>
            <vertAlign val="subscript"/>
            <sz val="9"/>
            <color indexed="81"/>
            <rFont val="Arial"/>
            <family val="2"/>
          </rPr>
          <t>untererregt</t>
        </r>
        <r>
          <rPr>
            <sz val="9"/>
            <color indexed="81"/>
            <rFont val="Arial"/>
            <family val="2"/>
          </rPr>
          <t xml:space="preserve"> bis 0,90</t>
        </r>
        <r>
          <rPr>
            <vertAlign val="subscript"/>
            <sz val="9"/>
            <color indexed="81"/>
            <rFont val="Arial"/>
            <family val="2"/>
          </rPr>
          <t>übererregt</t>
        </r>
      </text>
    </comment>
    <comment ref="W23" authorId="0" shapeId="0">
      <text>
        <r>
          <rPr>
            <b/>
            <sz val="9"/>
            <color indexed="81"/>
            <rFont val="Arial"/>
            <family val="2"/>
          </rPr>
          <t xml:space="preserve">SWANKG:
</t>
        </r>
        <r>
          <rPr>
            <sz val="9"/>
            <color indexed="12"/>
            <rFont val="Arial"/>
            <family val="2"/>
          </rPr>
          <t xml:space="preserve">Eckpunkte
P/Pn = 0,50 --&gt; cos </t>
        </r>
        <r>
          <rPr>
            <sz val="9"/>
            <color indexed="12"/>
            <rFont val="Symbol"/>
            <family val="1"/>
            <charset val="2"/>
          </rPr>
          <t>j</t>
        </r>
        <r>
          <rPr>
            <sz val="9"/>
            <color indexed="12"/>
            <rFont val="Arial"/>
            <family val="2"/>
          </rPr>
          <t xml:space="preserve"> = 1,00
P/Pn = 1,00 --&gt; cos </t>
        </r>
        <r>
          <rPr>
            <sz val="9"/>
            <color indexed="12"/>
            <rFont val="Symbol"/>
            <family val="1"/>
            <charset val="2"/>
          </rPr>
          <t>j</t>
        </r>
        <r>
          <rPr>
            <sz val="9"/>
            <color indexed="12"/>
            <rFont val="Arial"/>
            <family val="2"/>
          </rPr>
          <t xml:space="preserve"> = 0,95 </t>
        </r>
        <r>
          <rPr>
            <sz val="9"/>
            <color indexed="81"/>
            <rFont val="Arial"/>
            <family val="2"/>
          </rPr>
          <t>bzw. 0,90</t>
        </r>
      </text>
    </comment>
    <comment ref="AQ23" authorId="0" shapeId="0">
      <text>
        <r>
          <rPr>
            <b/>
            <sz val="9"/>
            <color indexed="81"/>
            <rFont val="Arial"/>
            <family val="2"/>
          </rPr>
          <t>SWANKG:</t>
        </r>
        <r>
          <rPr>
            <sz val="9"/>
            <color indexed="81"/>
            <rFont val="Arial"/>
            <family val="2"/>
          </rPr>
          <t xml:space="preserve">
Vorzugsvariante,
nur für dreiphasige EZE</t>
        </r>
      </text>
    </comment>
    <comment ref="AR24" authorId="0" shapeId="0">
      <text>
        <r>
          <rPr>
            <b/>
            <sz val="9"/>
            <color indexed="81"/>
            <rFont val="Arial"/>
            <family val="2"/>
          </rPr>
          <t>SWANKG:</t>
        </r>
        <r>
          <rPr>
            <sz val="9"/>
            <color indexed="81"/>
            <rFont val="Arial"/>
            <family val="2"/>
          </rPr>
          <t xml:space="preserve">
</t>
        </r>
        <r>
          <rPr>
            <sz val="9"/>
            <color indexed="12"/>
            <rFont val="Arial"/>
            <family val="2"/>
          </rPr>
          <t>für Speicher ≤ 4,6 kVA:
cos</t>
        </r>
        <r>
          <rPr>
            <sz val="9"/>
            <color indexed="12"/>
            <rFont val="Symbol"/>
            <family val="1"/>
            <charset val="2"/>
          </rPr>
          <t xml:space="preserve"> j</t>
        </r>
        <r>
          <rPr>
            <sz val="9"/>
            <color indexed="12"/>
            <rFont val="Arial"/>
            <family val="2"/>
          </rPr>
          <t xml:space="preserve"> =0,95</t>
        </r>
        <r>
          <rPr>
            <vertAlign val="subscript"/>
            <sz val="9"/>
            <color indexed="12"/>
            <rFont val="Arial"/>
            <family val="2"/>
          </rPr>
          <t>untererregt</t>
        </r>
        <r>
          <rPr>
            <sz val="9"/>
            <color indexed="12"/>
            <rFont val="Arial"/>
            <family val="2"/>
          </rPr>
          <t xml:space="preserve"> bis 0,95</t>
        </r>
        <r>
          <rPr>
            <vertAlign val="subscript"/>
            <sz val="9"/>
            <color indexed="12"/>
            <rFont val="Arial"/>
            <family val="2"/>
          </rPr>
          <t>übererregt</t>
        </r>
        <r>
          <rPr>
            <sz val="9"/>
            <color indexed="12"/>
            <rFont val="Arial"/>
            <family val="2"/>
          </rPr>
          <t xml:space="preserve"> möglich </t>
        </r>
        <r>
          <rPr>
            <sz val="9"/>
            <color indexed="81"/>
            <rFont val="Arial"/>
            <family val="2"/>
          </rPr>
          <t xml:space="preserve">
(Auslieferung cos </t>
        </r>
        <r>
          <rPr>
            <sz val="9"/>
            <color indexed="81"/>
            <rFont val="Symbol"/>
            <family val="1"/>
            <charset val="2"/>
          </rPr>
          <t>j</t>
        </r>
        <r>
          <rPr>
            <sz val="9"/>
            <color indexed="81"/>
            <rFont val="Arial"/>
            <family val="2"/>
          </rPr>
          <t xml:space="preserve"> =1,00)
für Speicher &gt; 4,6 kVA:
cos </t>
        </r>
        <r>
          <rPr>
            <sz val="9"/>
            <color indexed="81"/>
            <rFont val="Symbol"/>
            <family val="1"/>
            <charset val="2"/>
          </rPr>
          <t>j</t>
        </r>
        <r>
          <rPr>
            <sz val="9"/>
            <color indexed="81"/>
            <rFont val="Arial"/>
            <family val="2"/>
          </rPr>
          <t xml:space="preserve"> =0,90</t>
        </r>
        <r>
          <rPr>
            <vertAlign val="subscript"/>
            <sz val="9"/>
            <color indexed="81"/>
            <rFont val="Arial"/>
            <family val="2"/>
          </rPr>
          <t>untererregt</t>
        </r>
        <r>
          <rPr>
            <sz val="9"/>
            <color indexed="81"/>
            <rFont val="Arial"/>
            <family val="2"/>
          </rPr>
          <t xml:space="preserve"> bis 0,90</t>
        </r>
        <r>
          <rPr>
            <vertAlign val="subscript"/>
            <sz val="9"/>
            <color indexed="81"/>
            <rFont val="Arial"/>
            <family val="2"/>
          </rPr>
          <t>übererregt</t>
        </r>
        <r>
          <rPr>
            <sz val="9"/>
            <color indexed="81"/>
            <rFont val="Arial"/>
            <family val="2"/>
          </rPr>
          <t xml:space="preserve"> möglich</t>
        </r>
      </text>
    </comment>
    <comment ref="AP36" authorId="0" shapeId="0">
      <text>
        <r>
          <rPr>
            <b/>
            <sz val="9"/>
            <color indexed="81"/>
            <rFont val="Arial"/>
            <family val="2"/>
          </rPr>
          <t>SWANKG:</t>
        </r>
        <r>
          <rPr>
            <sz val="9"/>
            <color indexed="81"/>
            <rFont val="Arial"/>
            <family val="2"/>
          </rPr>
          <t xml:space="preserve">
ergibt einen
Leistungsgradienten [P</t>
        </r>
        <r>
          <rPr>
            <vertAlign val="subscript"/>
            <sz val="9"/>
            <color indexed="81"/>
            <rFont val="Arial"/>
            <family val="2"/>
          </rPr>
          <t>ref</t>
        </r>
        <r>
          <rPr>
            <sz val="9"/>
            <color indexed="81"/>
            <rFont val="Arial"/>
            <family val="2"/>
          </rPr>
          <t>/Hz]</t>
        </r>
      </text>
    </comment>
    <comment ref="AW57" authorId="1" shapeId="0">
      <text>
        <r>
          <rPr>
            <b/>
            <sz val="9"/>
            <color indexed="81"/>
            <rFont val="Arial"/>
            <family val="2"/>
          </rPr>
          <t>SWANKG:</t>
        </r>
        <r>
          <rPr>
            <sz val="9"/>
            <color indexed="81"/>
            <rFont val="Arial"/>
            <family val="2"/>
          </rPr>
          <t xml:space="preserve">
bei Selbstverbrauch, Zähler am Netzverknüpfungspunkt</t>
        </r>
      </text>
    </comment>
  </commentList>
</comments>
</file>

<file path=xl/comments6.xml><?xml version="1.0" encoding="utf-8"?>
<comments xmlns="http://schemas.openxmlformats.org/spreadsheetml/2006/main">
  <authors>
    <author>Lesser, Thomas</author>
  </authors>
  <commentList>
    <comment ref="AA31" authorId="0" shapeId="0">
      <text>
        <r>
          <rPr>
            <b/>
            <sz val="9"/>
            <color indexed="81"/>
            <rFont val="Arial"/>
            <family val="2"/>
          </rPr>
          <t>SWANKG:</t>
        </r>
        <r>
          <rPr>
            <sz val="9"/>
            <color indexed="81"/>
            <rFont val="Tahoma"/>
            <family val="2"/>
          </rPr>
          <t xml:space="preserve">
nur reiner Speicher:
zwischen </t>
        </r>
        <r>
          <rPr>
            <sz val="9"/>
            <color indexed="81"/>
            <rFont val="Arial"/>
            <family val="2"/>
          </rPr>
          <t xml:space="preserve">cos </t>
        </r>
        <r>
          <rPr>
            <sz val="9"/>
            <color indexed="81"/>
            <rFont val="Symbol"/>
            <family val="1"/>
            <charset val="2"/>
          </rPr>
          <t>j</t>
        </r>
        <r>
          <rPr>
            <sz val="9"/>
            <color indexed="81"/>
            <rFont val="Arial"/>
            <family val="2"/>
          </rPr>
          <t xml:space="preserve"> =0,95</t>
        </r>
        <r>
          <rPr>
            <vertAlign val="subscript"/>
            <sz val="9"/>
            <color indexed="81"/>
            <rFont val="Arial"/>
            <family val="2"/>
          </rPr>
          <t>untererregt</t>
        </r>
        <r>
          <rPr>
            <sz val="9"/>
            <color indexed="81"/>
            <rFont val="Arial"/>
            <family val="2"/>
          </rPr>
          <t xml:space="preserve"> bis 0,95</t>
        </r>
        <r>
          <rPr>
            <vertAlign val="subscript"/>
            <sz val="9"/>
            <color indexed="81"/>
            <rFont val="Arial"/>
            <family val="2"/>
          </rPr>
          <t xml:space="preserve">übererregt </t>
        </r>
      </text>
    </comment>
    <comment ref="AD33" authorId="0" shapeId="0">
      <text>
        <r>
          <rPr>
            <b/>
            <sz val="9"/>
            <color indexed="81"/>
            <rFont val="Arial"/>
            <family val="2"/>
          </rPr>
          <t>SWANKG:</t>
        </r>
        <r>
          <rPr>
            <sz val="9"/>
            <color indexed="81"/>
            <rFont val="Tahoma"/>
            <family val="2"/>
          </rPr>
          <t xml:space="preserve">
nur reiner Speicher:
zwischen </t>
        </r>
        <r>
          <rPr>
            <sz val="9"/>
            <color indexed="81"/>
            <rFont val="Arial"/>
            <family val="2"/>
          </rPr>
          <t xml:space="preserve">cos </t>
        </r>
        <r>
          <rPr>
            <sz val="9"/>
            <color indexed="81"/>
            <rFont val="Symbol"/>
            <family val="1"/>
            <charset val="2"/>
          </rPr>
          <t>j</t>
        </r>
        <r>
          <rPr>
            <sz val="9"/>
            <color indexed="81"/>
            <rFont val="Arial"/>
            <family val="2"/>
          </rPr>
          <t xml:space="preserve"> =0,90</t>
        </r>
        <r>
          <rPr>
            <vertAlign val="subscript"/>
            <sz val="9"/>
            <color indexed="81"/>
            <rFont val="Arial"/>
            <family val="2"/>
          </rPr>
          <t>untererregt</t>
        </r>
        <r>
          <rPr>
            <sz val="9"/>
            <color indexed="81"/>
            <rFont val="Arial"/>
            <family val="2"/>
          </rPr>
          <t xml:space="preserve"> bis 0,90</t>
        </r>
        <r>
          <rPr>
            <vertAlign val="subscript"/>
            <sz val="9"/>
            <color indexed="81"/>
            <rFont val="Arial"/>
            <family val="2"/>
          </rPr>
          <t xml:space="preserve">übererregt </t>
        </r>
      </text>
    </comment>
    <comment ref="AI45" authorId="0" shapeId="0">
      <text>
        <r>
          <rPr>
            <b/>
            <sz val="9"/>
            <color indexed="81"/>
            <rFont val="Arial"/>
            <family val="2"/>
          </rPr>
          <t>SWANKG:</t>
        </r>
        <r>
          <rPr>
            <sz val="9"/>
            <color indexed="81"/>
            <rFont val="Arial"/>
            <family val="2"/>
          </rPr>
          <t xml:space="preserve">
</t>
        </r>
        <r>
          <rPr>
            <sz val="9"/>
            <color indexed="12"/>
            <rFont val="Arial"/>
            <family val="2"/>
          </rPr>
          <t>entfällt auch bei Herstellererklärung, dass keine Netzeinspeisung erfolgen kann</t>
        </r>
      </text>
    </comment>
  </commentList>
</comments>
</file>

<file path=xl/comments7.xml><?xml version="1.0" encoding="utf-8"?>
<comments xmlns="http://schemas.openxmlformats.org/spreadsheetml/2006/main">
  <authors>
    <author>Lesser</author>
  </authors>
  <commentList>
    <comment ref="Z10" authorId="0" shapeId="0">
      <text>
        <r>
          <rPr>
            <b/>
            <sz val="8"/>
            <color indexed="81"/>
            <rFont val="Tahoma"/>
            <family val="2"/>
          </rPr>
          <t>SWAN:</t>
        </r>
        <r>
          <rPr>
            <sz val="8"/>
            <color indexed="81"/>
            <rFont val="Tahoma"/>
            <family val="2"/>
          </rPr>
          <t xml:space="preserve">
Angabe wird übernommen aus 
"E.2 Datenblatt EZA = FVA"!</t>
        </r>
      </text>
    </comment>
  </commentList>
</comments>
</file>

<file path=xl/comments8.xml><?xml version="1.0" encoding="utf-8"?>
<comments xmlns="http://schemas.openxmlformats.org/spreadsheetml/2006/main">
  <authors>
    <author>Lesser</author>
  </authors>
  <commentList>
    <comment ref="N12" authorId="0" shapeId="0">
      <text>
        <r>
          <rPr>
            <b/>
            <sz val="8"/>
            <color indexed="81"/>
            <rFont val="Tahoma"/>
            <family val="2"/>
          </rPr>
          <t>SWANKG:</t>
        </r>
        <r>
          <rPr>
            <sz val="8"/>
            <color indexed="81"/>
            <rFont val="Tahoma"/>
            <family val="2"/>
          </rPr>
          <t xml:space="preserve">
Entspricht rund 570 kVA Kurzschlussleistung.</t>
        </r>
      </text>
    </comment>
    <comment ref="N15" authorId="0" shapeId="0">
      <text>
        <r>
          <rPr>
            <b/>
            <sz val="8"/>
            <color indexed="81"/>
            <rFont val="Tahoma"/>
            <family val="2"/>
          </rPr>
          <t>SWANKG:</t>
        </r>
        <r>
          <rPr>
            <sz val="8"/>
            <color indexed="81"/>
            <rFont val="Tahoma"/>
            <family val="2"/>
          </rPr>
          <t xml:space="preserve">
Entspricht rund 760 kVA Kurzschlussleistung.</t>
        </r>
      </text>
    </comment>
    <comment ref="AF16" authorId="0" shapeId="0">
      <text>
        <r>
          <rPr>
            <b/>
            <sz val="8"/>
            <color indexed="81"/>
            <rFont val="Tahoma"/>
            <family val="2"/>
          </rPr>
          <t>SWANKG:</t>
        </r>
        <r>
          <rPr>
            <sz val="8"/>
            <color indexed="81"/>
            <rFont val="Tahoma"/>
            <family val="2"/>
          </rPr>
          <t xml:space="preserve">
Wert aus Lastflussberechnung</t>
        </r>
      </text>
    </comment>
    <comment ref="G28" authorId="0" shapeId="0">
      <text>
        <r>
          <rPr>
            <b/>
            <sz val="8"/>
            <color indexed="81"/>
            <rFont val="Tahoma"/>
            <family val="2"/>
          </rPr>
          <t>SWANKG:</t>
        </r>
        <r>
          <rPr>
            <sz val="8"/>
            <color indexed="81"/>
            <rFont val="Tahoma"/>
            <family val="2"/>
          </rPr>
          <t xml:space="preserve">
Werte aus Lastflussberechnung</t>
        </r>
      </text>
    </comment>
    <comment ref="G32" authorId="0" shapeId="0">
      <text>
        <r>
          <rPr>
            <b/>
            <sz val="8"/>
            <color indexed="81"/>
            <rFont val="Tahoma"/>
            <family val="2"/>
          </rPr>
          <t>SWANKG:</t>
        </r>
        <r>
          <rPr>
            <sz val="8"/>
            <color indexed="81"/>
            <rFont val="Tahoma"/>
            <family val="2"/>
          </rPr>
          <t xml:space="preserve">
Werte aus Lastflussberechnung</t>
        </r>
      </text>
    </comment>
    <comment ref="N36" authorId="0" shapeId="0">
      <text>
        <r>
          <rPr>
            <b/>
            <sz val="8"/>
            <color indexed="81"/>
            <rFont val="Tahoma"/>
            <family val="2"/>
          </rPr>
          <t>VNB:</t>
        </r>
        <r>
          <rPr>
            <sz val="8"/>
            <color indexed="81"/>
            <rFont val="Tahoma"/>
            <family val="2"/>
          </rPr>
          <t xml:space="preserve">
EZE1</t>
        </r>
      </text>
    </comment>
    <comment ref="T36" authorId="0" shapeId="0">
      <text>
        <r>
          <rPr>
            <b/>
            <sz val="8"/>
            <color indexed="81"/>
            <rFont val="Tahoma"/>
            <family val="2"/>
          </rPr>
          <t>VNB:</t>
        </r>
        <r>
          <rPr>
            <sz val="8"/>
            <color indexed="81"/>
            <rFont val="Tahoma"/>
            <family val="2"/>
          </rPr>
          <t xml:space="preserve">
EZE2</t>
        </r>
      </text>
    </comment>
    <comment ref="Z36" authorId="0" shapeId="0">
      <text>
        <r>
          <rPr>
            <b/>
            <sz val="8"/>
            <color indexed="81"/>
            <rFont val="Tahoma"/>
            <family val="2"/>
          </rPr>
          <t>VNB:</t>
        </r>
        <r>
          <rPr>
            <sz val="8"/>
            <color indexed="81"/>
            <rFont val="Tahoma"/>
            <family val="2"/>
          </rPr>
          <t xml:space="preserve">
EZE3</t>
        </r>
      </text>
    </comment>
    <comment ref="AF36" authorId="0" shapeId="0">
      <text>
        <r>
          <rPr>
            <b/>
            <sz val="8"/>
            <color indexed="81"/>
            <rFont val="Tahoma"/>
            <family val="2"/>
          </rPr>
          <t>VNB:</t>
        </r>
        <r>
          <rPr>
            <sz val="8"/>
            <color indexed="81"/>
            <rFont val="Tahoma"/>
            <family val="2"/>
          </rPr>
          <t xml:space="preserve">
EZE4</t>
        </r>
      </text>
    </comment>
    <comment ref="AL36" authorId="0" shapeId="0">
      <text>
        <r>
          <rPr>
            <b/>
            <sz val="8"/>
            <color indexed="81"/>
            <rFont val="Tahoma"/>
            <family val="2"/>
          </rPr>
          <t>VNB:</t>
        </r>
        <r>
          <rPr>
            <sz val="8"/>
            <color indexed="81"/>
            <rFont val="Tahoma"/>
            <family val="2"/>
          </rPr>
          <t xml:space="preserve">
EZE5</t>
        </r>
      </text>
    </comment>
    <comment ref="AR36" authorId="0" shapeId="0">
      <text>
        <r>
          <rPr>
            <b/>
            <sz val="8"/>
            <color indexed="81"/>
            <rFont val="Tahoma"/>
            <family val="2"/>
          </rPr>
          <t>VNB:</t>
        </r>
        <r>
          <rPr>
            <sz val="8"/>
            <color indexed="81"/>
            <rFont val="Tahoma"/>
            <family val="2"/>
          </rPr>
          <t xml:space="preserve">
EZE6</t>
        </r>
      </text>
    </comment>
  </commentList>
</comments>
</file>

<file path=xl/comments9.xml><?xml version="1.0" encoding="utf-8"?>
<comments xmlns="http://schemas.openxmlformats.org/spreadsheetml/2006/main">
  <authors>
    <author>Lesser</author>
    <author>Lesser, Thomas</author>
  </authors>
  <commentList>
    <comment ref="B7" authorId="0" shapeId="0">
      <text>
        <r>
          <rPr>
            <b/>
            <sz val="9"/>
            <color indexed="81"/>
            <rFont val="Arial"/>
            <family val="2"/>
          </rPr>
          <t>SWANKG:</t>
        </r>
        <r>
          <rPr>
            <sz val="9"/>
            <color indexed="81"/>
            <rFont val="Arial"/>
            <family val="2"/>
          </rPr>
          <t xml:space="preserve">
</t>
        </r>
        <r>
          <rPr>
            <b/>
            <sz val="9"/>
            <color indexed="10"/>
            <rFont val="Arial"/>
            <family val="2"/>
          </rPr>
          <t>Bitte darauf achten, dass diese Unterlagen zur Inbetriebnahme vorliegen!</t>
        </r>
      </text>
    </comment>
    <comment ref="S16" authorId="1" shapeId="0">
      <text>
        <r>
          <rPr>
            <b/>
            <sz val="8"/>
            <color indexed="81"/>
            <rFont val="Arial"/>
            <family val="2"/>
          </rPr>
          <t xml:space="preserve">SWAN:
</t>
        </r>
        <r>
          <rPr>
            <sz val="8"/>
            <color indexed="12"/>
            <rFont val="Arial"/>
            <family val="2"/>
          </rPr>
          <t>Wandlerfaktor</t>
        </r>
      </text>
    </comment>
    <comment ref="AH16" authorId="1" shapeId="0">
      <text>
        <r>
          <rPr>
            <b/>
            <sz val="8"/>
            <color indexed="81"/>
            <rFont val="Arial"/>
            <family val="2"/>
          </rPr>
          <t>SWAN:</t>
        </r>
        <r>
          <rPr>
            <b/>
            <sz val="10"/>
            <color indexed="81"/>
            <rFont val="Arial"/>
            <family val="2"/>
          </rPr>
          <t xml:space="preserve">
</t>
        </r>
        <r>
          <rPr>
            <sz val="8"/>
            <color indexed="12"/>
            <rFont val="Arial"/>
            <family val="2"/>
          </rPr>
          <t>Vorkommastellen</t>
        </r>
      </text>
    </comment>
    <comment ref="AK16" authorId="1" shapeId="0">
      <text>
        <r>
          <rPr>
            <b/>
            <sz val="8"/>
            <color indexed="81"/>
            <rFont val="Arial"/>
            <family val="2"/>
          </rPr>
          <t>SWAN:</t>
        </r>
        <r>
          <rPr>
            <sz val="8"/>
            <color indexed="81"/>
            <rFont val="Arial"/>
            <family val="2"/>
          </rPr>
          <t xml:space="preserve">
</t>
        </r>
        <r>
          <rPr>
            <sz val="8"/>
            <color indexed="12"/>
            <rFont val="Arial"/>
            <family val="2"/>
          </rPr>
          <t>Nachkommastellen</t>
        </r>
      </text>
    </comment>
    <comment ref="AV16" authorId="1" shapeId="0">
      <text>
        <r>
          <rPr>
            <b/>
            <sz val="8"/>
            <color indexed="81"/>
            <rFont val="Arial"/>
            <family val="2"/>
          </rPr>
          <t xml:space="preserve">SWAN:
</t>
        </r>
        <r>
          <rPr>
            <sz val="8"/>
            <color indexed="12"/>
            <rFont val="Arial"/>
            <family val="2"/>
          </rPr>
          <t>Vorkommastellen</t>
        </r>
      </text>
    </comment>
    <comment ref="AY16" authorId="1" shapeId="0">
      <text>
        <r>
          <rPr>
            <b/>
            <sz val="8"/>
            <color indexed="81"/>
            <rFont val="Arial"/>
            <family val="2"/>
          </rPr>
          <t xml:space="preserve">SWAN:
</t>
        </r>
        <r>
          <rPr>
            <sz val="8"/>
            <color indexed="12"/>
            <rFont val="Arial"/>
            <family val="2"/>
          </rPr>
          <t>Nachkommastellen</t>
        </r>
      </text>
    </comment>
  </commentList>
</comments>
</file>

<file path=xl/sharedStrings.xml><?xml version="1.0" encoding="utf-8"?>
<sst xmlns="http://schemas.openxmlformats.org/spreadsheetml/2006/main" count="2013" uniqueCount="990">
  <si>
    <t>Arnstadt</t>
  </si>
  <si>
    <t>Angelhausen-Oberndorf</t>
  </si>
  <si>
    <t>Rudisleben</t>
  </si>
  <si>
    <t xml:space="preserve"> Anlagenanschrift</t>
  </si>
  <si>
    <t xml:space="preserve"> Straße, Haus-Nr.</t>
  </si>
  <si>
    <t xml:space="preserve"> PLZ, Ort</t>
  </si>
  <si>
    <t>Typ</t>
  </si>
  <si>
    <t xml:space="preserve">Anzahl </t>
  </si>
  <si>
    <t>[Stück]</t>
  </si>
  <si>
    <t>[kVA]</t>
  </si>
  <si>
    <r>
      <t>S</t>
    </r>
    <r>
      <rPr>
        <b/>
        <sz val="10"/>
        <rFont val="Times New Roman"/>
        <family val="1"/>
      </rPr>
      <t xml:space="preserve"> </t>
    </r>
    <r>
      <rPr>
        <b/>
        <sz val="10"/>
        <rFont val="Arial"/>
        <family val="2"/>
      </rPr>
      <t>WR-Leistung der neuen Erzeugungseinheiten [kVA]</t>
    </r>
  </si>
  <si>
    <t>/</t>
  </si>
  <si>
    <t xml:space="preserve"> Hinweis:</t>
  </si>
  <si>
    <t>Nr.</t>
  </si>
  <si>
    <t>EZE</t>
  </si>
  <si>
    <r>
      <t>S</t>
    </r>
    <r>
      <rPr>
        <vertAlign val="subscript"/>
        <sz val="9"/>
        <rFont val="Arial"/>
        <family val="2"/>
      </rPr>
      <t>WRn</t>
    </r>
  </si>
  <si>
    <t>WR</t>
  </si>
  <si>
    <t>Stück</t>
  </si>
  <si>
    <t>Leiter 1</t>
  </si>
  <si>
    <t>Leiter 2</t>
  </si>
  <si>
    <t>Leiter 3</t>
  </si>
  <si>
    <t>angeschlossene FV-Generatoren</t>
  </si>
  <si>
    <t>EZE-Einspeiseleistung</t>
  </si>
  <si>
    <t>Summe</t>
  </si>
  <si>
    <t xml:space="preserve"> Angaben zu Wechselrichtern, Teil 1</t>
  </si>
  <si>
    <t>EZA Nr.:</t>
  </si>
  <si>
    <t xml:space="preserve"> Anschlussnehmer</t>
  </si>
  <si>
    <t xml:space="preserve"> (Eigentümer)</t>
  </si>
  <si>
    <t xml:space="preserve"> Gemarkung, Flur, Flst.</t>
  </si>
  <si>
    <t xml:space="preserve"> Vor-, Name / Firma</t>
  </si>
  <si>
    <t xml:space="preserve"> Anschlussnutzer</t>
  </si>
  <si>
    <t xml:space="preserve"> (Anlagenbetreiber)</t>
  </si>
  <si>
    <t xml:space="preserve"> Anlagenerrichter</t>
  </si>
  <si>
    <t xml:space="preserve"> (Elektrofachbetrieb)</t>
  </si>
  <si>
    <t xml:space="preserve"> Anmeldegrund</t>
  </si>
  <si>
    <t xml:space="preserve"> Telefon, Email</t>
  </si>
  <si>
    <t>Erzeugungseinheit(en) beigefügt</t>
  </si>
  <si>
    <t>Ort, Datum</t>
  </si>
  <si>
    <t>Unterschrift des Anschlussnehmers</t>
  </si>
  <si>
    <t>[Wp]</t>
  </si>
  <si>
    <t>[kWp]</t>
  </si>
  <si>
    <r>
      <t>S</t>
    </r>
    <r>
      <rPr>
        <b/>
        <sz val="10"/>
        <rFont val="Times New Roman"/>
        <family val="1"/>
      </rPr>
      <t xml:space="preserve"> </t>
    </r>
    <r>
      <rPr>
        <b/>
        <sz val="10"/>
        <rFont val="Arial"/>
        <family val="2"/>
      </rPr>
      <t>FV-Generatorleistung der neuen Erzeugungseinheiten [kWp]</t>
    </r>
  </si>
  <si>
    <t>bis</t>
  </si>
  <si>
    <t xml:space="preserve"> zur Anmeldung der EZA vom:</t>
  </si>
  <si>
    <t>EZE-FV-Generatorleistung</t>
  </si>
  <si>
    <r>
      <t>S</t>
    </r>
    <r>
      <rPr>
        <b/>
        <sz val="10"/>
        <rFont val="Arial"/>
        <family val="2"/>
      </rPr>
      <t xml:space="preserve"> FV-Generatorleistung der EZE </t>
    </r>
  </si>
  <si>
    <r>
      <t>S</t>
    </r>
    <r>
      <rPr>
        <b/>
        <sz val="10"/>
        <rFont val="Arial"/>
        <family val="2"/>
      </rPr>
      <t xml:space="preserve"> Einspeiseleistung der EZE </t>
    </r>
  </si>
  <si>
    <t xml:space="preserve"> Leistungsangaben</t>
  </si>
  <si>
    <t xml:space="preserve"> vorhanden</t>
  </si>
  <si>
    <t xml:space="preserve"> Rückbau</t>
  </si>
  <si>
    <t xml:space="preserve"> neu</t>
  </si>
  <si>
    <r>
      <t xml:space="preserve"> </t>
    </r>
    <r>
      <rPr>
        <b/>
        <sz val="10"/>
        <rFont val="Symbol"/>
        <family val="1"/>
        <charset val="2"/>
      </rPr>
      <t>S</t>
    </r>
    <r>
      <rPr>
        <b/>
        <sz val="10"/>
        <rFont val="Arial"/>
        <family val="2"/>
      </rPr>
      <t xml:space="preserve"> EZA</t>
    </r>
  </si>
  <si>
    <t xml:space="preserve"> </t>
  </si>
  <si>
    <t>Aufteilung</t>
  </si>
  <si>
    <t xml:space="preserve"> Betriebsweise</t>
  </si>
  <si>
    <t xml:space="preserve"> Kurzschluss (KS)</t>
  </si>
  <si>
    <r>
      <t xml:space="preserve"> EZA-KS-Strom I</t>
    </r>
    <r>
      <rPr>
        <vertAlign val="subscript"/>
        <sz val="10"/>
        <rFont val="Arial"/>
        <family val="2"/>
      </rPr>
      <t>k</t>
    </r>
    <r>
      <rPr>
        <sz val="10"/>
        <rFont val="Arial"/>
        <family val="2"/>
      </rPr>
      <t>"</t>
    </r>
  </si>
  <si>
    <t xml:space="preserve"> EZA-KS-Festigkeit</t>
  </si>
  <si>
    <t xml:space="preserve"> kA</t>
  </si>
  <si>
    <t>D</t>
  </si>
  <si>
    <t xml:space="preserve"> Q-Regelung</t>
  </si>
  <si>
    <t xml:space="preserve"> (am Netzanschlusspunkt)</t>
  </si>
  <si>
    <t xml:space="preserve"> A</t>
  </si>
  <si>
    <t xml:space="preserve"> Hz</t>
  </si>
  <si>
    <t xml:space="preserve"> Oberschwingungen</t>
  </si>
  <si>
    <t>(DIN EN 61000-3-12)</t>
  </si>
  <si>
    <r>
      <t>S</t>
    </r>
    <r>
      <rPr>
        <vertAlign val="subscript"/>
        <sz val="9"/>
        <rFont val="Arial"/>
        <family val="2"/>
      </rPr>
      <t>EZE</t>
    </r>
    <r>
      <rPr>
        <sz val="9"/>
        <rFont val="Arial"/>
        <family val="2"/>
      </rPr>
      <t xml:space="preserve"> = MIN(S</t>
    </r>
    <r>
      <rPr>
        <vertAlign val="subscript"/>
        <sz val="9"/>
        <rFont val="Arial"/>
        <family val="2"/>
      </rPr>
      <t>WR</t>
    </r>
    <r>
      <rPr>
        <sz val="9"/>
        <rFont val="Arial"/>
        <family val="2"/>
      </rPr>
      <t>;P</t>
    </r>
    <r>
      <rPr>
        <vertAlign val="subscript"/>
        <sz val="9"/>
        <rFont val="Arial"/>
        <family val="2"/>
      </rPr>
      <t>FVG</t>
    </r>
    <r>
      <rPr>
        <sz val="9"/>
        <rFont val="Arial"/>
        <family val="2"/>
      </rPr>
      <t>)</t>
    </r>
  </si>
  <si>
    <t xml:space="preserve"> NA-Schutz</t>
  </si>
  <si>
    <t xml:space="preserve"> Gerät:</t>
  </si>
  <si>
    <t xml:space="preserve"> Ansteuerung:</t>
  </si>
  <si>
    <t>Stufe</t>
  </si>
  <si>
    <t>max. Einspeiseleistung [kVA]</t>
  </si>
  <si>
    <t xml:space="preserve"> Anschlussangabe</t>
  </si>
  <si>
    <t xml:space="preserve"> Reduzierung der </t>
  </si>
  <si>
    <t xml:space="preserve"> Einspeiseleistung </t>
  </si>
  <si>
    <t>%</t>
  </si>
  <si>
    <t>100</t>
  </si>
  <si>
    <t>0</t>
  </si>
  <si>
    <t xml:space="preserve"> Bemerkungen</t>
  </si>
  <si>
    <t>EZE Nr.:</t>
  </si>
  <si>
    <t>bis:</t>
  </si>
  <si>
    <t>(bei Fotovoltaikanlagen ist die Modul- und Wechselrichterleistung anzugeben)</t>
  </si>
  <si>
    <t>1</t>
  </si>
  <si>
    <t>2</t>
  </si>
  <si>
    <t>Ort</t>
  </si>
  <si>
    <t xml:space="preserve"> Absicherung EZA</t>
  </si>
  <si>
    <t xml:space="preserve"> Übersetzung </t>
  </si>
  <si>
    <t xml:space="preserve"> Vorsicherung </t>
  </si>
  <si>
    <t>A</t>
  </si>
  <si>
    <t xml:space="preserve"> SH-Schalter</t>
  </si>
  <si>
    <t>x</t>
  </si>
  <si>
    <t>1.</t>
  </si>
  <si>
    <t>2.</t>
  </si>
  <si>
    <t>3.</t>
  </si>
  <si>
    <t>4.</t>
  </si>
  <si>
    <t xml:space="preserve"> Angaben zu EZE-Leistungen</t>
  </si>
  <si>
    <t xml:space="preserve"> P-Begrenzung</t>
  </si>
  <si>
    <t xml:space="preserve"> Auftraggeber</t>
  </si>
  <si>
    <t>Stadtwerke Arnstadt Netz GmbH, Elxlebener Weg 8, 99310 Arnstadt</t>
  </si>
  <si>
    <t>Anlagenleistung (bitte angeben)</t>
  </si>
  <si>
    <t>Aufwandspauschale für Netzverträglichkeitsprüfung</t>
  </si>
  <si>
    <t>Unterschrift des Auftraggebers</t>
  </si>
  <si>
    <t>263,75 € zzgl. USt (z. Zt. 19%)</t>
  </si>
  <si>
    <t>527,50 € zzgl. USt (z. Zt. 19%)</t>
  </si>
  <si>
    <t xml:space="preserve">Am </t>
  </si>
  <si>
    <t>,</t>
  </si>
  <si>
    <t>eingereicht durch</t>
  </si>
  <si>
    <t>ein.</t>
  </si>
  <si>
    <t>das Netzanschlussbegehren (NAB) für den Anschluss einer EZA in Arnstadt,</t>
  </si>
  <si>
    <t>Die vorliegenden Unterlagen sind für den Beginn der Bearbeitung des NAB</t>
  </si>
  <si>
    <t>.</t>
  </si>
  <si>
    <r>
      <t xml:space="preserve">Folgender Zeitplan ist </t>
    </r>
    <r>
      <rPr>
        <b/>
        <sz val="11"/>
        <rFont val="Arial"/>
        <family val="2"/>
      </rPr>
      <t>ab Bearbeitungsbeginn</t>
    </r>
    <r>
      <rPr>
        <sz val="11"/>
        <rFont val="Arial"/>
        <family val="2"/>
      </rPr>
      <t xml:space="preserve"> für die Bearbeitung des NAB vorgesehen:</t>
    </r>
  </si>
  <si>
    <t xml:space="preserve">Ermittlung des Netzverknüpfungspunktes innerhalb der </t>
  </si>
  <si>
    <r>
      <t xml:space="preserve">nicht ausreichend, somit </t>
    </r>
    <r>
      <rPr>
        <b/>
        <sz val="11"/>
        <rFont val="Arial"/>
        <family val="2"/>
      </rPr>
      <t>Bearbeitungsbeginn erst nach Eingang o. a. Unterlagen</t>
    </r>
    <r>
      <rPr>
        <sz val="11"/>
        <rFont val="Arial"/>
        <family val="2"/>
      </rPr>
      <t>!</t>
    </r>
  </si>
  <si>
    <t xml:space="preserve"> Einspeisung</t>
  </si>
  <si>
    <t>Übergabe Zeitplan Netzanschlusserstellung in der</t>
  </si>
  <si>
    <t xml:space="preserve"> Woche,</t>
  </si>
  <si>
    <t xml:space="preserve">Ermittlung der Netzanschlusskosten innerhalb der </t>
  </si>
  <si>
    <t>(EZA)</t>
  </si>
  <si>
    <t xml:space="preserve"> Zählertyp(en)</t>
  </si>
  <si>
    <t>(ÜSE)</t>
  </si>
  <si>
    <t>Anzahl WR:</t>
  </si>
  <si>
    <t xml:space="preserve"> Fabrikat, Typ:</t>
  </si>
  <si>
    <t xml:space="preserve"> (bei Überfrequenz)</t>
  </si>
  <si>
    <t>Kontrolle Anzahl Module 1-20:</t>
  </si>
  <si>
    <t>Name</t>
  </si>
  <si>
    <t>Straße</t>
  </si>
  <si>
    <t>Land</t>
  </si>
  <si>
    <t>PLZ</t>
  </si>
  <si>
    <t>Tel</t>
  </si>
  <si>
    <t xml:space="preserve"> (70 %- Regelung)</t>
  </si>
  <si>
    <t xml:space="preserve"> kVA</t>
  </si>
  <si>
    <t xml:space="preserve"> Einbau Leistungsmessung am NVP</t>
  </si>
  <si>
    <t xml:space="preserve"> Firma</t>
  </si>
  <si>
    <t xml:space="preserve"> Erklärung zur Ermittlung der Vergütungseinstufung</t>
  </si>
  <si>
    <t>Unterschrift des Anlagenbetreibers</t>
  </si>
  <si>
    <t xml:space="preserve"> kWp</t>
  </si>
  <si>
    <t>þ</t>
  </si>
  <si>
    <t>Solarstrahlung</t>
  </si>
  <si>
    <t xml:space="preserve"> Verbindliche Erklärung zum Anlagenstandort</t>
  </si>
  <si>
    <t xml:space="preserve"> Die Anlage befindet sich</t>
  </si>
  <si>
    <t>wurde der Bauantrag gestellt oder die Bauanzeige erstattet</t>
  </si>
  <si>
    <t>erfolgte die erforderliche Kenntnisgabe an die Behörde (im Fall einer nicht genehmigungsbedürftigen Errichtung)</t>
  </si>
  <si>
    <t>wurde mit der Bauausführung begonnen (im Fall einer sonstigen nicht genehmigungsbedürftigen, insbesondere genehmigungs-, anzeige- und verfahrensfreien Errichtung)</t>
  </si>
  <si>
    <t>das Gebäude steht in räumlich-funktionalen Zusammenhang mit einer nach dem 31.03.2012 errichteten Hofstelle eines land- oder forstwirtschaftlichen Betriebes</t>
  </si>
  <si>
    <t xml:space="preserve">- </t>
  </si>
  <si>
    <r>
      <t xml:space="preserve">- und </t>
    </r>
    <r>
      <rPr>
        <b/>
        <sz val="8"/>
        <color indexed="10"/>
        <rFont val="Arial"/>
        <family val="2"/>
      </rPr>
      <t>nachweislich</t>
    </r>
    <r>
      <rPr>
        <sz val="8"/>
        <rFont val="Arial"/>
        <family val="2"/>
      </rPr>
      <t xml:space="preserve"> vor dem 01.04.2012</t>
    </r>
  </si>
  <si>
    <t>-</t>
  </si>
  <si>
    <t>das Gebäude dient der dauerhaften Stallhaltung von Tieren und wurde von der Baubehörde genehmigt</t>
  </si>
  <si>
    <t>*</t>
  </si>
  <si>
    <t>ausschließlich in, an oder auf einem Gebäude* oder einer Lärmschutzwand</t>
  </si>
  <si>
    <t>in, an oder auf einem Gebäude oder einer sonstigen baulichen Anlage; deren Errichtung erfolgte vorrangig zu anderen Zwecken als zur Stromerzeugung</t>
  </si>
  <si>
    <t>a)</t>
  </si>
  <si>
    <t>b)</t>
  </si>
  <si>
    <t>c)</t>
  </si>
  <si>
    <t xml:space="preserve"> ja</t>
  </si>
  <si>
    <t xml:space="preserve">nein </t>
  </si>
  <si>
    <t>auf einer Fläche, für die ein Verfahren nach § 38 Satz 1 des BauGB durchgeführt wurde</t>
  </si>
  <si>
    <t>im Bereich eines beschlossenen Bebauungsplans (B-Plan) im Sinne des § 30 BauGB und</t>
  </si>
  <si>
    <t>der B-Plan wurde vor dem 01.09.2003 aufgestellt und später nicht zum Zweck der Errichtung einer Fotovoltaikanlage geändert</t>
  </si>
  <si>
    <t>ausschließlich in, an oder auf einem Gebäude (kein Wohngebäude, Errichtung im Außenbereich nach § 35 BauGB)</t>
  </si>
  <si>
    <t xml:space="preserve">der B-Plan wurde nach dem 01.09.2003 zumindest auch mit dem Zweck der Errichtung einer Fotovoltaikanlage aufgestellt und die Anlage </t>
  </si>
  <si>
    <t>aa)</t>
  </si>
  <si>
    <t>bb)</t>
  </si>
  <si>
    <t>cc)</t>
  </si>
  <si>
    <t>befindet sich auf Konversionsflächen, welche zum Zeitpunkt des Aufstellungs-/Änderungsbeschlusses des B-Plans nicht als Naturschutzgebiet oder Nationalpark festgesetzt wurden</t>
  </si>
  <si>
    <r>
      <t>auf Freiflächen, die außerhalb des Geltungsbereiches eines Bebauungsplanes im Sinne des § 30 BauGB liegen und für die kein Verfahren nach § 38 Satz 1 BauGB durchgeführt wurde (</t>
    </r>
    <r>
      <rPr>
        <b/>
        <sz val="8"/>
        <rFont val="Arial"/>
        <family val="2"/>
      </rPr>
      <t>außerhalb des Geltungsberei-ches des EEG</t>
    </r>
    <r>
      <rPr>
        <sz val="8"/>
        <rFont val="Arial"/>
        <family val="2"/>
      </rPr>
      <t>)</t>
    </r>
  </si>
  <si>
    <t>der B-Plan wies vor dem 01.01.2010 für die Errichtungsfläche ein Gewerbe-/Industiegebiet aus; Festsetzung wurde nach dem 01.01.2010 zum Zweck der Errichtung einer Fotovoltaikanlage geändert</t>
  </si>
  <si>
    <t>0,00</t>
  </si>
  <si>
    <t xml:space="preserve"> Erzeugungseinheiten - Fotovoltaikanlagen</t>
  </si>
  <si>
    <t xml:space="preserve"> leistungen</t>
  </si>
  <si>
    <r>
      <t xml:space="preserve"> f </t>
    </r>
    <r>
      <rPr>
        <vertAlign val="subscript"/>
        <sz val="10"/>
        <rFont val="Arial"/>
        <family val="2"/>
      </rPr>
      <t>Abschalt (fest)</t>
    </r>
    <r>
      <rPr>
        <sz val="10"/>
        <rFont val="Arial"/>
        <family val="2"/>
      </rPr>
      <t xml:space="preserve">           </t>
    </r>
  </si>
  <si>
    <t>EZE-Typ:</t>
  </si>
  <si>
    <t xml:space="preserve"> Erzeugungsanlage,</t>
  </si>
  <si>
    <t xml:space="preserve"> Blindleistungs-</t>
  </si>
  <si>
    <t xml:space="preserve"> kompensation</t>
  </si>
  <si>
    <t xml:space="preserve"> zugeordnet der</t>
  </si>
  <si>
    <t xml:space="preserve"> Anzahl Stufen</t>
  </si>
  <si>
    <t xml:space="preserve">Stufung </t>
  </si>
  <si>
    <t xml:space="preserve"> Verdrosselungsgrad</t>
  </si>
  <si>
    <t xml:space="preserve"> %</t>
  </si>
  <si>
    <t xml:space="preserve">bzw. Resonanzfrequenz </t>
  </si>
  <si>
    <t xml:space="preserve"> Erzeugungs-</t>
  </si>
  <si>
    <t xml:space="preserve"> einheiten neu</t>
  </si>
  <si>
    <t xml:space="preserve"> (baugleich)</t>
  </si>
  <si>
    <t xml:space="preserve"> Kurzschluss EZA</t>
  </si>
  <si>
    <r>
      <t>S</t>
    </r>
    <r>
      <rPr>
        <vertAlign val="subscript"/>
        <sz val="9"/>
        <rFont val="Arial"/>
        <family val="2"/>
      </rPr>
      <t>WR</t>
    </r>
  </si>
  <si>
    <t xml:space="preserve"> bitte nur bei Fotovoltaikanlagen ausfüllen</t>
  </si>
  <si>
    <t xml:space="preserve"> Arnstadt</t>
  </si>
  <si>
    <t xml:space="preserve"> Netzeinspeisung</t>
  </si>
  <si>
    <t xml:space="preserve">Angeschlossen werden soll eine </t>
  </si>
  <si>
    <t>Die im NAB angegebene maximale Leistung beträgt</t>
  </si>
  <si>
    <t xml:space="preserve"> kVA bzw.</t>
  </si>
  <si>
    <t xml:space="preserve"> kW(p).</t>
  </si>
  <si>
    <t>Übergabe Kostenvoranschlag Anschluss EZA an NVP in der</t>
  </si>
  <si>
    <t>Auf einen Kostenvoranschlag für den Anschluss der EZA an den vorgegebenen Netzver-knüpfungspunkt verzichtet ich.</t>
  </si>
  <si>
    <t xml:space="preserve"> Erzeugungseinheiten - Fotovoltaikanlagen - allgemeine Angaben</t>
  </si>
  <si>
    <t xml:space="preserve"> Angaben zu den Wechselrichtern, Teil 2</t>
  </si>
  <si>
    <t xml:space="preserve"> Angaben zu den Wechselrichtern, Teil 3</t>
  </si>
  <si>
    <t xml:space="preserve"> Typenbezeichnung</t>
  </si>
  <si>
    <t>geführt</t>
  </si>
  <si>
    <t>netz-</t>
  </si>
  <si>
    <t>selbst-</t>
  </si>
  <si>
    <t xml:space="preserve"> Trenner</t>
  </si>
  <si>
    <t>DC-</t>
  </si>
  <si>
    <t>30°</t>
  </si>
  <si>
    <t>50°</t>
  </si>
  <si>
    <t>70°</t>
  </si>
  <si>
    <t>85°</t>
  </si>
  <si>
    <t xml:space="preserve"> Einheiten-Zertifikat-Nr.</t>
  </si>
  <si>
    <t>Puls-</t>
  </si>
  <si>
    <t>zahl</t>
  </si>
  <si>
    <t>[kHz]</t>
  </si>
  <si>
    <t>Faktor</t>
  </si>
  <si>
    <r>
      <t xml:space="preserve">f </t>
    </r>
    <r>
      <rPr>
        <vertAlign val="subscript"/>
        <sz val="10"/>
        <rFont val="Arial"/>
        <family val="2"/>
      </rPr>
      <t>Puls</t>
    </r>
  </si>
  <si>
    <r>
      <t>k</t>
    </r>
    <r>
      <rPr>
        <vertAlign val="subscript"/>
        <sz val="10"/>
        <rFont val="Arial"/>
        <family val="2"/>
      </rPr>
      <t xml:space="preserve">imax </t>
    </r>
  </si>
  <si>
    <t>RCD</t>
  </si>
  <si>
    <t>intern</t>
  </si>
  <si>
    <r>
      <t xml:space="preserve"> Flickerkoeffizient c</t>
    </r>
    <r>
      <rPr>
        <vertAlign val="subscript"/>
        <sz val="8"/>
        <rFont val="Arial"/>
        <family val="2"/>
      </rPr>
      <t>f</t>
    </r>
    <r>
      <rPr>
        <sz val="8"/>
        <rFont val="Arial"/>
        <family val="2"/>
      </rPr>
      <t xml:space="preserve"> bei Netzimpedanzwinkel </t>
    </r>
    <r>
      <rPr>
        <sz val="8"/>
        <rFont val="Symbol"/>
        <family val="1"/>
        <charset val="2"/>
      </rPr>
      <t>y</t>
    </r>
    <r>
      <rPr>
        <vertAlign val="subscript"/>
        <sz val="8"/>
        <rFont val="Arial"/>
        <family val="2"/>
      </rPr>
      <t>k</t>
    </r>
  </si>
  <si>
    <t xml:space="preserve">mit </t>
  </si>
  <si>
    <t xml:space="preserve"> Einheiten-Zertifikat</t>
  </si>
  <si>
    <r>
      <t xml:space="preserve"> S</t>
    </r>
    <r>
      <rPr>
        <b/>
        <vertAlign val="subscript"/>
        <sz val="10"/>
        <rFont val="Arial"/>
        <family val="2"/>
      </rPr>
      <t>A inst</t>
    </r>
    <r>
      <rPr>
        <b/>
        <sz val="10"/>
        <rFont val="Arial"/>
        <family val="2"/>
      </rPr>
      <t xml:space="preserve"> [kVA]</t>
    </r>
  </si>
  <si>
    <r>
      <t xml:space="preserve"> S</t>
    </r>
    <r>
      <rPr>
        <vertAlign val="subscript"/>
        <sz val="10"/>
        <rFont val="Arial"/>
        <family val="2"/>
      </rPr>
      <t>A WR</t>
    </r>
    <r>
      <rPr>
        <sz val="10"/>
        <rFont val="Arial"/>
        <family val="2"/>
      </rPr>
      <t xml:space="preserve"> [kVA]</t>
    </r>
  </si>
  <si>
    <r>
      <t xml:space="preserve"> P</t>
    </r>
    <r>
      <rPr>
        <vertAlign val="subscript"/>
        <sz val="10"/>
        <rFont val="Arial"/>
        <family val="2"/>
      </rPr>
      <t>A inst</t>
    </r>
    <r>
      <rPr>
        <sz val="10"/>
        <rFont val="Arial"/>
        <family val="2"/>
      </rPr>
      <t xml:space="preserve"> [kWp]</t>
    </r>
  </si>
  <si>
    <r>
      <t xml:space="preserve"> P</t>
    </r>
    <r>
      <rPr>
        <b/>
        <vertAlign val="subscript"/>
        <sz val="10"/>
        <rFont val="Arial"/>
        <family val="2"/>
      </rPr>
      <t>A inst</t>
    </r>
    <r>
      <rPr>
        <b/>
        <sz val="10"/>
        <rFont val="Arial"/>
        <family val="2"/>
      </rPr>
      <t xml:space="preserve"> [kWp]</t>
    </r>
  </si>
  <si>
    <r>
      <t xml:space="preserve"> S</t>
    </r>
    <r>
      <rPr>
        <vertAlign val="subscript"/>
        <sz val="10"/>
        <rFont val="Arial"/>
        <family val="2"/>
      </rPr>
      <t>E WR</t>
    </r>
    <r>
      <rPr>
        <sz val="10"/>
        <rFont val="Arial"/>
        <family val="2"/>
      </rPr>
      <t xml:space="preserve"> [kVA]</t>
    </r>
  </si>
  <si>
    <r>
      <t xml:space="preserve"> P</t>
    </r>
    <r>
      <rPr>
        <vertAlign val="subscript"/>
        <sz val="10"/>
        <rFont val="Arial"/>
        <family val="2"/>
      </rPr>
      <t>E inst</t>
    </r>
    <r>
      <rPr>
        <sz val="10"/>
        <rFont val="Arial"/>
        <family val="2"/>
      </rPr>
      <t xml:space="preserve"> [kWp]</t>
    </r>
  </si>
  <si>
    <t xml:space="preserve"> Herstellerangaben zu den netzseitigen Oberschwingungsströmen</t>
  </si>
  <si>
    <t xml:space="preserve"> Ordnungszahl µ</t>
  </si>
  <si>
    <r>
      <t xml:space="preserve"> OS-Strom I</t>
    </r>
    <r>
      <rPr>
        <vertAlign val="subscript"/>
        <sz val="10"/>
        <rFont val="Arial"/>
        <family val="2"/>
      </rPr>
      <t>µ</t>
    </r>
    <r>
      <rPr>
        <sz val="10"/>
        <rFont val="Arial"/>
        <family val="2"/>
      </rPr>
      <t xml:space="preserve"> [A]</t>
    </r>
  </si>
  <si>
    <r>
      <t xml:space="preserve"> Netzimpedanzwinkel </t>
    </r>
    <r>
      <rPr>
        <sz val="10"/>
        <rFont val="Symbol"/>
        <family val="1"/>
        <charset val="2"/>
      </rPr>
      <t>y</t>
    </r>
    <r>
      <rPr>
        <vertAlign val="subscript"/>
        <sz val="10"/>
        <rFont val="Arial"/>
        <family val="2"/>
      </rPr>
      <t>k</t>
    </r>
  </si>
  <si>
    <r>
      <t xml:space="preserve"> Flickerkoeffizient </t>
    </r>
    <r>
      <rPr>
        <sz val="9"/>
        <rFont val="Arial"/>
        <family val="2"/>
      </rPr>
      <t xml:space="preserve">(Anlagenbeiwert) </t>
    </r>
    <r>
      <rPr>
        <sz val="10"/>
        <rFont val="Arial"/>
        <family val="2"/>
      </rPr>
      <t>c</t>
    </r>
    <r>
      <rPr>
        <vertAlign val="subscript"/>
        <sz val="10"/>
        <rFont val="Arial"/>
        <family val="2"/>
      </rPr>
      <t xml:space="preserve">f </t>
    </r>
  </si>
  <si>
    <t xml:space="preserve"> Flicker EZE</t>
  </si>
  <si>
    <r>
      <t xml:space="preserve"> max. Schaltstromfaktor k</t>
    </r>
    <r>
      <rPr>
        <b/>
        <vertAlign val="subscript"/>
        <sz val="10"/>
        <rFont val="Arial"/>
        <family val="2"/>
      </rPr>
      <t>imax</t>
    </r>
  </si>
  <si>
    <t xml:space="preserve">      (DIN EN 61000-3-2)</t>
  </si>
  <si>
    <t xml:space="preserve">   (DIN EN 61000-3-12)</t>
  </si>
  <si>
    <r>
      <t>S</t>
    </r>
    <r>
      <rPr>
        <sz val="9"/>
        <rFont val="Arial"/>
        <family val="2"/>
      </rPr>
      <t xml:space="preserve"> Leistung</t>
    </r>
  </si>
  <si>
    <t xml:space="preserve"> Hersteller</t>
  </si>
  <si>
    <t xml:space="preserve"> ~</t>
  </si>
  <si>
    <t>Anschluss</t>
  </si>
  <si>
    <t>Unterzeichnung ANS vom A-Nehmer am</t>
  </si>
  <si>
    <t xml:space="preserve"> vom VNB vergebene ANS-Registrier-Nr.:</t>
  </si>
  <si>
    <t xml:space="preserve"> V</t>
  </si>
  <si>
    <r>
      <t xml:space="preserve"> S</t>
    </r>
    <r>
      <rPr>
        <vertAlign val="subscript"/>
        <sz val="10"/>
        <rFont val="Arial"/>
        <family val="2"/>
      </rPr>
      <t>Emax</t>
    </r>
    <r>
      <rPr>
        <sz val="10"/>
        <rFont val="Arial"/>
        <family val="2"/>
      </rPr>
      <t xml:space="preserve"> </t>
    </r>
  </si>
  <si>
    <r>
      <t xml:space="preserve"> U</t>
    </r>
    <r>
      <rPr>
        <vertAlign val="subscript"/>
        <sz val="10"/>
        <rFont val="Arial"/>
        <family val="2"/>
      </rPr>
      <t>n(AC)</t>
    </r>
  </si>
  <si>
    <r>
      <t xml:space="preserve"> I</t>
    </r>
    <r>
      <rPr>
        <vertAlign val="subscript"/>
        <sz val="10"/>
        <rFont val="Arial"/>
        <family val="2"/>
      </rPr>
      <t>k</t>
    </r>
    <r>
      <rPr>
        <sz val="10"/>
        <rFont val="Arial"/>
        <family val="2"/>
      </rPr>
      <t>"</t>
    </r>
  </si>
  <si>
    <t xml:space="preserve"> Anzahl</t>
  </si>
  <si>
    <t xml:space="preserve"> St</t>
  </si>
  <si>
    <r>
      <t xml:space="preserve"> I</t>
    </r>
    <r>
      <rPr>
        <vertAlign val="subscript"/>
        <sz val="10"/>
        <rFont val="Arial"/>
        <family val="2"/>
      </rPr>
      <t>r(AC)</t>
    </r>
  </si>
  <si>
    <r>
      <t xml:space="preserve"> I</t>
    </r>
    <r>
      <rPr>
        <vertAlign val="subscript"/>
        <sz val="10"/>
        <rFont val="Arial"/>
        <family val="2"/>
      </rPr>
      <t>a</t>
    </r>
  </si>
  <si>
    <t xml:space="preserve"> Eigenbedarf</t>
  </si>
  <si>
    <r>
      <t xml:space="preserve"> P</t>
    </r>
    <r>
      <rPr>
        <vertAlign val="subscript"/>
        <sz val="10"/>
        <rFont val="Arial"/>
        <family val="2"/>
      </rPr>
      <t>Emax</t>
    </r>
  </si>
  <si>
    <t xml:space="preserve"> kW</t>
  </si>
  <si>
    <t xml:space="preserve"> Typ</t>
  </si>
  <si>
    <r>
      <t xml:space="preserve"> S</t>
    </r>
    <r>
      <rPr>
        <vertAlign val="subscript"/>
        <sz val="10"/>
        <rFont val="Arial"/>
        <family val="2"/>
      </rPr>
      <t>A inst</t>
    </r>
  </si>
  <si>
    <r>
      <t xml:space="preserve"> S</t>
    </r>
    <r>
      <rPr>
        <b/>
        <vertAlign val="subscript"/>
        <sz val="10"/>
        <rFont val="Arial"/>
        <family val="2"/>
      </rPr>
      <t>A inst</t>
    </r>
  </si>
  <si>
    <r>
      <t xml:space="preserve"> I</t>
    </r>
    <r>
      <rPr>
        <vertAlign val="subscript"/>
        <sz val="10"/>
        <rFont val="Arial"/>
        <family val="2"/>
      </rPr>
      <t>k</t>
    </r>
    <r>
      <rPr>
        <sz val="10"/>
        <rFont val="Arial"/>
        <family val="2"/>
      </rPr>
      <t>"</t>
    </r>
  </si>
  <si>
    <r>
      <t>P/P</t>
    </r>
    <r>
      <rPr>
        <vertAlign val="subscript"/>
        <sz val="10"/>
        <rFont val="Arial"/>
        <family val="2"/>
      </rPr>
      <t>n</t>
    </r>
    <r>
      <rPr>
        <sz val="10"/>
        <rFont val="Arial"/>
        <family val="2"/>
      </rPr>
      <t xml:space="preserve"> (S/S</t>
    </r>
    <r>
      <rPr>
        <vertAlign val="subscript"/>
        <sz val="10"/>
        <rFont val="Arial"/>
        <family val="2"/>
      </rPr>
      <t>n</t>
    </r>
    <r>
      <rPr>
        <sz val="10"/>
        <rFont val="Arial"/>
        <family val="2"/>
      </rPr>
      <t>)</t>
    </r>
  </si>
  <si>
    <t xml:space="preserve">100 % möglich </t>
  </si>
  <si>
    <t>max. Einspeiseleistung [kW]</t>
  </si>
  <si>
    <t>kWp / kW</t>
  </si>
  <si>
    <t>[kW]</t>
  </si>
  <si>
    <r>
      <t>P</t>
    </r>
    <r>
      <rPr>
        <vertAlign val="subscript"/>
        <sz val="10"/>
        <rFont val="Arial"/>
        <family val="2"/>
      </rPr>
      <t>A vorh</t>
    </r>
    <r>
      <rPr>
        <sz val="10"/>
        <rFont val="Arial"/>
        <family val="2"/>
      </rPr>
      <t xml:space="preserve"> [kW]</t>
    </r>
  </si>
  <si>
    <r>
      <t xml:space="preserve"> S</t>
    </r>
    <r>
      <rPr>
        <b/>
        <sz val="10"/>
        <rFont val="Arial"/>
        <family val="2"/>
      </rPr>
      <t xml:space="preserve"> P</t>
    </r>
    <r>
      <rPr>
        <b/>
        <vertAlign val="subscript"/>
        <sz val="10"/>
        <rFont val="Arial"/>
        <family val="2"/>
      </rPr>
      <t>A</t>
    </r>
    <r>
      <rPr>
        <b/>
        <sz val="10"/>
        <rFont val="Arial"/>
        <family val="2"/>
      </rPr>
      <t xml:space="preserve"> [kW]</t>
    </r>
  </si>
  <si>
    <t>Summe:</t>
  </si>
  <si>
    <t xml:space="preserve"> Summe:</t>
  </si>
  <si>
    <t>Maximal</t>
  </si>
  <si>
    <t>unter Berücksichtigung ESM</t>
  </si>
  <si>
    <r>
      <t>cos</t>
    </r>
    <r>
      <rPr>
        <sz val="10"/>
        <rFont val="Symbol"/>
        <family val="1"/>
        <charset val="2"/>
      </rPr>
      <t xml:space="preserve"> j</t>
    </r>
    <r>
      <rPr>
        <sz val="10"/>
        <rFont val="Arial"/>
        <family val="2"/>
      </rPr>
      <t xml:space="preserve"> </t>
    </r>
    <r>
      <rPr>
        <vertAlign val="subscript"/>
        <sz val="10"/>
        <rFont val="Arial"/>
        <family val="2"/>
      </rPr>
      <t>unter</t>
    </r>
  </si>
  <si>
    <t xml:space="preserve"> max. Einspeise-</t>
  </si>
  <si>
    <r>
      <t xml:space="preserve">cos </t>
    </r>
    <r>
      <rPr>
        <sz val="10"/>
        <rFont val="Symbol"/>
        <family val="1"/>
        <charset val="2"/>
      </rPr>
      <t>j</t>
    </r>
    <r>
      <rPr>
        <vertAlign val="subscript"/>
        <sz val="10"/>
        <rFont val="Arial"/>
        <family val="2"/>
      </rPr>
      <t xml:space="preserve"> ind</t>
    </r>
  </si>
  <si>
    <r>
      <t xml:space="preserve">cos </t>
    </r>
    <r>
      <rPr>
        <sz val="10"/>
        <rFont val="Symbol"/>
        <family val="1"/>
        <charset val="2"/>
      </rPr>
      <t>j</t>
    </r>
    <r>
      <rPr>
        <vertAlign val="subscript"/>
        <sz val="10"/>
        <rFont val="Arial"/>
        <family val="2"/>
      </rPr>
      <t xml:space="preserve"> kap</t>
    </r>
  </si>
  <si>
    <t>einstellbarer Blindleistungsbereich:</t>
  </si>
  <si>
    <t>untererr.</t>
  </si>
  <si>
    <t xml:space="preserve"> BHKW</t>
  </si>
  <si>
    <t>21-40</t>
  </si>
  <si>
    <t>1-20</t>
  </si>
  <si>
    <r>
      <t>P</t>
    </r>
    <r>
      <rPr>
        <vertAlign val="subscript"/>
        <sz val="10"/>
        <rFont val="Arial"/>
        <family val="2"/>
      </rPr>
      <t>FV-Generator</t>
    </r>
  </si>
  <si>
    <t>Maximalwerte</t>
  </si>
  <si>
    <r>
      <t xml:space="preserve">cos </t>
    </r>
    <r>
      <rPr>
        <sz val="9"/>
        <rFont val="Symbol"/>
        <family val="1"/>
        <charset val="2"/>
      </rPr>
      <t xml:space="preserve">j </t>
    </r>
    <r>
      <rPr>
        <sz val="9"/>
        <rFont val="Arial"/>
        <family val="2"/>
      </rPr>
      <t>minimal</t>
    </r>
  </si>
  <si>
    <r>
      <t xml:space="preserve">unter Berücksichtigung cos </t>
    </r>
    <r>
      <rPr>
        <b/>
        <sz val="9"/>
        <rFont val="Symbol"/>
        <family val="1"/>
        <charset val="2"/>
      </rPr>
      <t>j</t>
    </r>
  </si>
  <si>
    <t>EZE-FV-Generatorleistung ESM</t>
  </si>
  <si>
    <t>EZE-FV-Generatorleistung max.</t>
  </si>
  <si>
    <t>EZE-WR-Leistung max.</t>
  </si>
  <si>
    <t xml:space="preserve">kWp / </t>
  </si>
  <si>
    <t>EZE-Wirkleistung</t>
  </si>
  <si>
    <t>EZE-Blindleistung</t>
  </si>
  <si>
    <t>kW / kVA</t>
  </si>
  <si>
    <r>
      <t xml:space="preserve">cos </t>
    </r>
    <r>
      <rPr>
        <sz val="9"/>
        <rFont val="Symbol"/>
        <family val="1"/>
        <charset val="2"/>
      </rPr>
      <t>j</t>
    </r>
    <r>
      <rPr>
        <sz val="9"/>
        <rFont val="Arial"/>
        <family val="2"/>
      </rPr>
      <t xml:space="preserve"> </t>
    </r>
    <r>
      <rPr>
        <vertAlign val="subscript"/>
        <sz val="9"/>
        <rFont val="Arial"/>
        <family val="2"/>
      </rPr>
      <t>min</t>
    </r>
  </si>
  <si>
    <r>
      <t>P/P</t>
    </r>
    <r>
      <rPr>
        <vertAlign val="subscript"/>
        <sz val="10"/>
        <rFont val="Arial"/>
        <family val="2"/>
      </rPr>
      <t>n</t>
    </r>
    <r>
      <rPr>
        <sz val="10"/>
        <rFont val="Arial"/>
        <family val="2"/>
      </rPr>
      <t xml:space="preserve"> (S/S</t>
    </r>
    <r>
      <rPr>
        <vertAlign val="subscript"/>
        <sz val="10"/>
        <rFont val="Arial"/>
        <family val="2"/>
      </rPr>
      <t>n</t>
    </r>
    <r>
      <rPr>
        <sz val="10"/>
        <rFont val="Arial"/>
        <family val="2"/>
      </rPr>
      <t xml:space="preserve">) </t>
    </r>
  </si>
  <si>
    <r>
      <t xml:space="preserve"> (vom Auftraggeber </t>
    </r>
    <r>
      <rPr>
        <sz val="10"/>
        <color indexed="10"/>
        <rFont val="Arial"/>
        <family val="2"/>
      </rPr>
      <t>je Erzeugungsanlage</t>
    </r>
    <r>
      <rPr>
        <sz val="10"/>
        <rFont val="Arial"/>
        <family val="2"/>
      </rPr>
      <t xml:space="preserve"> einzureichen)</t>
    </r>
  </si>
  <si>
    <r>
      <t xml:space="preserve"> (vom Anschlussnehmer auszufüllen;</t>
    </r>
    <r>
      <rPr>
        <sz val="10"/>
        <color indexed="10"/>
        <rFont val="Arial"/>
        <family val="2"/>
      </rPr>
      <t xml:space="preserve"> je Erzeugungsanlage eine Anmeldung</t>
    </r>
    <r>
      <rPr>
        <sz val="10"/>
        <rFont val="Arial"/>
        <family val="2"/>
      </rPr>
      <t>)</t>
    </r>
  </si>
  <si>
    <t xml:space="preserve"> Angaben zu den Fotovoltaikgeneratoren (Modulen)</t>
  </si>
  <si>
    <r>
      <t xml:space="preserve"> (vom Anlagenbetreiber auszufüllen;</t>
    </r>
    <r>
      <rPr>
        <sz val="10"/>
        <color indexed="10"/>
        <rFont val="Arial"/>
        <family val="2"/>
      </rPr>
      <t xml:space="preserve"> je Erzeugungsanlage eine Erklärung</t>
    </r>
    <r>
      <rPr>
        <sz val="10"/>
        <rFont val="Arial"/>
        <family val="2"/>
      </rPr>
      <t>)</t>
    </r>
  </si>
  <si>
    <t xml:space="preserve"> EZE-Typ</t>
  </si>
  <si>
    <t xml:space="preserve"> kHz</t>
  </si>
  <si>
    <t>Windkraft</t>
  </si>
  <si>
    <t>Wasserkraft</t>
  </si>
  <si>
    <t>mit Öl</t>
  </si>
  <si>
    <t>mit Erdgas</t>
  </si>
  <si>
    <t>mit Biogas</t>
  </si>
  <si>
    <t>mit monovalenter Betriebsweise</t>
  </si>
  <si>
    <t>bereits EZA vorhanden, deren Inbetriebnahme erfolgte am</t>
  </si>
  <si>
    <t>Inselbetrieb</t>
  </si>
  <si>
    <t>Volleinspeisung</t>
  </si>
  <si>
    <t>motorischer Anlauf</t>
  </si>
  <si>
    <t>Überschusseinspeisung</t>
  </si>
  <si>
    <t>keine Netzeinspeisung</t>
  </si>
  <si>
    <t>nicht vorhanden</t>
  </si>
  <si>
    <t>vorhanden mit</t>
  </si>
  <si>
    <t>Erzeugungsanlage</t>
  </si>
  <si>
    <t>Synchrongenerator</t>
  </si>
  <si>
    <t>Asynchrongenerator</t>
  </si>
  <si>
    <t>Umrichter</t>
  </si>
  <si>
    <t>selbstgeführt</t>
  </si>
  <si>
    <t>netzgeführt, Pulszahl</t>
  </si>
  <si>
    <t>vorhanden, Nummer</t>
  </si>
  <si>
    <t>nach VDE 0838-2</t>
  </si>
  <si>
    <t>nach VDE 0838-12</t>
  </si>
  <si>
    <t>siehe separate Anlage</t>
  </si>
  <si>
    <t>VNB-Vorgabe</t>
  </si>
  <si>
    <r>
      <t>zentral (</t>
    </r>
    <r>
      <rPr>
        <sz val="10"/>
        <rFont val="Symbol"/>
        <family val="1"/>
        <charset val="2"/>
      </rPr>
      <t>S</t>
    </r>
    <r>
      <rPr>
        <sz val="10"/>
        <rFont val="Arial"/>
        <family val="2"/>
      </rPr>
      <t xml:space="preserve"> S</t>
    </r>
    <r>
      <rPr>
        <vertAlign val="subscript"/>
        <sz val="10"/>
        <rFont val="Arial"/>
        <family val="2"/>
      </rPr>
      <t>Amax</t>
    </r>
    <r>
      <rPr>
        <sz val="10"/>
        <rFont val="Arial"/>
        <family val="2"/>
      </rPr>
      <t xml:space="preserve"> &gt; 30 kVA)</t>
    </r>
  </si>
  <si>
    <t>Passwortschutz</t>
  </si>
  <si>
    <r>
      <t>in EZE integriert (</t>
    </r>
    <r>
      <rPr>
        <sz val="10"/>
        <rFont val="Symbol"/>
        <family val="1"/>
        <charset val="2"/>
      </rPr>
      <t>S</t>
    </r>
    <r>
      <rPr>
        <sz val="10"/>
        <rFont val="Arial"/>
        <family val="2"/>
      </rPr>
      <t xml:space="preserve"> S</t>
    </r>
    <r>
      <rPr>
        <vertAlign val="subscript"/>
        <sz val="10"/>
        <rFont val="Arial"/>
        <family val="2"/>
      </rPr>
      <t>Amax</t>
    </r>
    <r>
      <rPr>
        <sz val="10"/>
        <rFont val="Arial"/>
        <family val="2"/>
      </rPr>
      <t xml:space="preserve"> &lt; 30 kVA)</t>
    </r>
  </si>
  <si>
    <t>Prüftaste vorhanden</t>
  </si>
  <si>
    <t>plombierbar</t>
  </si>
  <si>
    <t>Direktmessung</t>
  </si>
  <si>
    <t>Wandlermessung</t>
  </si>
  <si>
    <t>bereits EZA(s) vorhanden, letzte Inbetriebnahme erfolgte am</t>
  </si>
  <si>
    <t>Selbstverbrauch</t>
  </si>
  <si>
    <t>k-b-Weitergabe</t>
  </si>
  <si>
    <t>ohne Netzeinspeis.</t>
  </si>
  <si>
    <t>Wertvorgabe Abschaltfrequenz durch Hersteller</t>
  </si>
  <si>
    <r>
      <t>zentral (</t>
    </r>
    <r>
      <rPr>
        <sz val="10"/>
        <rFont val="Symbol"/>
        <family val="1"/>
        <charset val="2"/>
      </rPr>
      <t>S</t>
    </r>
    <r>
      <rPr>
        <sz val="10"/>
        <rFont val="Arial"/>
        <family val="2"/>
      </rPr>
      <t xml:space="preserve"> S</t>
    </r>
    <r>
      <rPr>
        <vertAlign val="subscript"/>
        <sz val="10"/>
        <rFont val="Arial"/>
        <family val="2"/>
      </rPr>
      <t>Emax</t>
    </r>
    <r>
      <rPr>
        <sz val="10"/>
        <rFont val="Arial"/>
        <family val="2"/>
      </rPr>
      <t xml:space="preserve"> &gt; 30 kVA)</t>
    </r>
  </si>
  <si>
    <r>
      <t>in EZE integriert (</t>
    </r>
    <r>
      <rPr>
        <sz val="10"/>
        <rFont val="Symbol"/>
        <family val="1"/>
        <charset val="2"/>
      </rPr>
      <t>S</t>
    </r>
    <r>
      <rPr>
        <sz val="10"/>
        <rFont val="Arial"/>
        <family val="2"/>
      </rPr>
      <t xml:space="preserve"> S</t>
    </r>
    <r>
      <rPr>
        <vertAlign val="subscript"/>
        <sz val="10"/>
        <rFont val="Arial"/>
        <family val="2"/>
      </rPr>
      <t>Emax</t>
    </r>
    <r>
      <rPr>
        <sz val="10"/>
        <rFont val="Arial"/>
        <family val="2"/>
      </rPr>
      <t xml:space="preserve"> &lt; 30 kVA)</t>
    </r>
  </si>
  <si>
    <t>Zur weiteren Bearbeitung des NAB, insbesondere zur Ermittlung des Netzverknüpfungs-punktes (NVP) und aller daraus resultierenden Leistungen (Ermittlung Netzanschlusskosten, Ermittlung Anschlusskosten der EZA an den NVP) sind nachfolgend aufgeführte Unterlagen einzureichen bzw. eingereichte Unterlagen zu ergänzen. Die Basis dafür bilden die im Internet (www.arnstadt-netz.de) veröffentlichten "Formulare Stromversorgung - EEG/KWK-Anlagen  am NS-Netz".</t>
  </si>
  <si>
    <t>Auftrag zur Netzverträglichkeitsprüfung für den Anschluss einer Eigenerzeugungsanlage (EZA)</t>
  </si>
  <si>
    <t xml:space="preserve"> (Standort der EZA)</t>
  </si>
  <si>
    <t xml:space="preserve"> Netzbetreiber</t>
  </si>
  <si>
    <t xml:space="preserve"> EZA-Typ, -Leistung</t>
  </si>
  <si>
    <t>kW(p)</t>
  </si>
  <si>
    <t>kVA</t>
  </si>
  <si>
    <t xml:space="preserve">Dieser Auftrag gilt ausschließlich für die durch die eingereichten Unterlagen  beschriebene EZA am o. a. Anlagenstandort.  </t>
  </si>
  <si>
    <t>Hiermit wird der Netzbetreiber  verbindlich und unwiderruflich mit der Durchführung der ingenieurtech-nischen Prüfung zum Anschluss der o. a. EZA an das Netz des Netzbetreibers beauftragt (Netzverträglichkeitsprüfung).</t>
  </si>
  <si>
    <t>Der Netzbetreiber führt nach Vorliegen aller für die Berechnung erforderlichen Unterlagen sowie dieses unterzeichneten Auftrages die Netzverträglichkeitsprüfung nach den allgemein anerkannten Regeln der Technik und insbesondere auf Basis der VDE-AR-N 4105 bzw. der TR des BDEW "EZA am Mittelspannungsnetz" durch. Dabei werden Netzvorbelastungen durch bereits angeschlossene/bestätigte sowie vorliegende Netzanschlussbegehren von Anschlussnehmeranlagen/EZA berücksichtigt.</t>
  </si>
  <si>
    <t>Der Auftraggeber wird nach erfolgter Netzverträglichkeitsprüfung innerhalb von 8 Wochen schriftlich über deren Ergebnis informiert.</t>
  </si>
  <si>
    <t>Änderungen des Leistungsumfanges durch Abweichung später eingereichter oder einzureichender gegenüber diesem Auftrag zu Grunde liegender Unterlagen, welche eine technische Neubewertung der Netzverträglichkeit erforderlich machen, setzen eine separate schriftliche Vereinbarung voraus. Der zusätzlich entstehende Prüfungsaufwand wird dem Netzbetreiber gegen Rechnung im entsprechenden Umfang erstattet.</t>
  </si>
  <si>
    <t>Dies gilt entsprechend, sofern sich später allgemein anerkannte technische Regelungen, Standards oder Rahmenbedingungen ändern oder sich sonstige das Vorhaben unmittelbar oder mittelbar betreffende rechtliche oder wirtschaftliche Rahmenbedingungen ändern, die eine technische Neubewertung der Netzverträglichkeit erforderlich machen.</t>
  </si>
  <si>
    <t>&gt; 30 kW(p)</t>
  </si>
  <si>
    <t>bis &lt;= 150 kW(p)</t>
  </si>
  <si>
    <t>&gt; 150 kW(p)</t>
  </si>
  <si>
    <t>bis &lt;= 500 kW(p)</t>
  </si>
  <si>
    <t>&gt; 500 kW(p)</t>
  </si>
  <si>
    <t>bis &lt;= 20 MW(p)</t>
  </si>
  <si>
    <t>nach Aufwand</t>
  </si>
  <si>
    <t>&gt; 20 MW(p)</t>
  </si>
  <si>
    <t>791,25 € zzgl. USt (z. Zt. 19%)</t>
  </si>
  <si>
    <t>Die Rechnungslegung erfolgt durch den Netzbetreiber nach Erhalt dieses Auftrages. Der Rechnungsbetrag ist innerhalb von zwei Wochen ohne Abzug zahlbar.</t>
  </si>
  <si>
    <t xml:space="preserve"> (§ 9 Nr. 1 EEG)</t>
  </si>
  <si>
    <t xml:space="preserve">Gebäude sind selbständig benutzbare, überdeckte bauliche Anlagen, die von Menschen betreten werden können und vorrangig zum Schutz von Menschen, Tieren oder Sachen dienen. Wohngebäude dienen überwiegend dem Zweck des Wohnens (einschließlich Wohn-, Alten- und Pflegeheime sowie ähnliche Einrichtungen). </t>
  </si>
  <si>
    <r>
      <t>P</t>
    </r>
    <r>
      <rPr>
        <vertAlign val="subscript"/>
        <sz val="10"/>
        <rFont val="Arial"/>
        <family val="2"/>
      </rPr>
      <t>A neu</t>
    </r>
    <r>
      <rPr>
        <sz val="10"/>
        <rFont val="Arial"/>
        <family val="2"/>
      </rPr>
      <t xml:space="preserve"> [kW]</t>
    </r>
  </si>
  <si>
    <r>
      <t>P</t>
    </r>
    <r>
      <rPr>
        <vertAlign val="subscript"/>
        <sz val="10"/>
        <rFont val="Arial"/>
        <family val="2"/>
      </rPr>
      <t>A rück</t>
    </r>
    <r>
      <rPr>
        <sz val="10"/>
        <rFont val="Arial"/>
        <family val="2"/>
      </rPr>
      <t xml:space="preserve"> [kW]</t>
    </r>
  </si>
  <si>
    <t xml:space="preserve">       Passwortschutz</t>
  </si>
  <si>
    <t xml:space="preserve">       trifft zu</t>
  </si>
  <si>
    <r>
      <t xml:space="preserve"> </t>
    </r>
    <r>
      <rPr>
        <b/>
        <sz val="10"/>
        <rFont val="Arial"/>
        <family val="2"/>
      </rPr>
      <t>Stromspeicher</t>
    </r>
  </si>
  <si>
    <t xml:space="preserve"> WR-Serien-Nr.:</t>
  </si>
  <si>
    <t xml:space="preserve">nicht vorhanden </t>
  </si>
  <si>
    <t>nach VDE 0838-3</t>
  </si>
  <si>
    <t>E-Mail</t>
  </si>
  <si>
    <t xml:space="preserve"> Telefon, E-Mail</t>
  </si>
  <si>
    <t xml:space="preserve"> Abnahmeprüfung und Inbetriebsetzung einer Eigenerzeugungsanlage (EZA)</t>
  </si>
  <si>
    <t>Aufwandspauschale für Abnahme und IBS der EZA</t>
  </si>
  <si>
    <t>158,25 € zzgl. USt (z. Zt. 19%)</t>
  </si>
  <si>
    <t>≤ 30 kW(p)</t>
  </si>
  <si>
    <t>bis ≤ 150 kW(p)</t>
  </si>
  <si>
    <t>Anlagenleistung</t>
  </si>
  <si>
    <t>Die Aufwandspauschale für die Abnahme und Inbetriebsetzung der EZA ist nachfolgender Aufstellung zu entnehmen. Die Preise sind gültig ab 1. Januar 2016.</t>
  </si>
  <si>
    <t>Kann die EZA, bedingt durch Versäumnisse des Anlagenerrichters/-betreibers oder durch auftretende eigene technische Probleme oder Unzulänglichkeiten, beim stattfindenden Abnahme/Inbetrieb-setzungstermin nicht in den Netzparallelbetrieb genommen werden, so hat der Auftraggeber die hierdurch entstehenden zusätzlichen Aufwendungen zu tragen. Verzögerungen und/oder sonstige daraus resultierende Nachteile gehen ausschließlich zu Lasten des Auftraggebers.</t>
  </si>
  <si>
    <t>Die Rechnungslegung erfolgt durch den Netzbetreiber nach erfolgter Netzinbetriebnahme. Der Rechnungsbetrag ist innerhalb von zwei Wochen ohne Abzug zahlbar.</t>
  </si>
  <si>
    <t>Der Anlagenerrichter (Elektrofachbetrieb) erklärt mit seiner Unterschrift auf dem Anmeldevordruck "Anmeldung zum Netzanschluss (Strom) - ANS" , dass die Installationsanlage entsprechend der geltenden Rechtsvorschriften und behördlichen Verfügungen sowie nach den anerkannten Regeln der Technik errichtet und fertiggestellt wurde und somit gemäß NAV und TAB in Betrieb gesetzt werden kann.</t>
  </si>
  <si>
    <t xml:space="preserve">Vor der Inbetriebsetzung der EZA findet unter Beteiligung des Anlagenerrichters, des Anlagenbetreibers und des Netzbetreibers bzw. dessen Beauftragtem eine technische Abnahme statt. Der Anlagenbetreiber hat unter Beteiligung des Anlagenerrichters dafür zu sorgen, dass sich die EZA zu diesem Termin im vom Netzbetreiber auf Basis der eingereichten Unterlagen geforderten technischen Zustand (betrifft vor allen Dingen Parametereinstellungen) befindet und die in Datenblättern und Übersichtsschaltplänen hinterlegten Angaben mit dem tatsächlichen Anlagenzustand übereinstimmen. </t>
  </si>
  <si>
    <t xml:space="preserve">Ist die Abnahme ohne Beanstandungen erfolgt oder führten noch vor Ort erfolgte Änderung von Anlagen-parametern zu einer erfogreichen Abnahme, kann anschließend die Inbetriebsetzung der EZA erfolgen. </t>
  </si>
  <si>
    <t>Unterschrift Bearbeiter Netzbetreiber</t>
  </si>
  <si>
    <r>
      <t xml:space="preserve"> I</t>
    </r>
    <r>
      <rPr>
        <vertAlign val="subscript"/>
        <sz val="10"/>
        <rFont val="Symbol"/>
        <family val="1"/>
        <charset val="2"/>
      </rPr>
      <t>n</t>
    </r>
    <r>
      <rPr>
        <sz val="10"/>
        <rFont val="Arial"/>
        <family val="2"/>
      </rPr>
      <t xml:space="preserve"> NVP gemessen</t>
    </r>
  </si>
  <si>
    <r>
      <t xml:space="preserve"> I</t>
    </r>
    <r>
      <rPr>
        <vertAlign val="subscript"/>
        <sz val="10"/>
        <rFont val="Symbol"/>
        <family val="1"/>
        <charset val="2"/>
      </rPr>
      <t>n</t>
    </r>
    <r>
      <rPr>
        <sz val="10"/>
        <rFont val="Arial"/>
        <family val="2"/>
      </rPr>
      <t xml:space="preserve"> gemäß Zertifikat</t>
    </r>
  </si>
  <si>
    <r>
      <t xml:space="preserve"> I</t>
    </r>
    <r>
      <rPr>
        <vertAlign val="subscript"/>
        <sz val="10"/>
        <rFont val="Symbol"/>
        <family val="1"/>
        <charset val="2"/>
      </rPr>
      <t>n</t>
    </r>
    <r>
      <rPr>
        <sz val="10"/>
        <rFont val="Arial"/>
        <family val="2"/>
      </rPr>
      <t xml:space="preserve"> NVP darf</t>
    </r>
  </si>
  <si>
    <r>
      <t xml:space="preserve"> Ordnungszahl </t>
    </r>
    <r>
      <rPr>
        <sz val="10"/>
        <rFont val="Symbol"/>
        <family val="1"/>
        <charset val="2"/>
      </rPr>
      <t>n</t>
    </r>
  </si>
  <si>
    <t xml:space="preserve"> netzseitige Oberschwingungsströme [A]</t>
  </si>
  <si>
    <t xml:space="preserve"> ( wird vom Netzbetreiber ausgefüllt )</t>
  </si>
  <si>
    <t xml:space="preserve"> Netzverträglichkeitsprüfung (Strom - Niederspannung) am NVP</t>
  </si>
  <si>
    <t>aus Prüfbericht</t>
  </si>
  <si>
    <r>
      <t>P</t>
    </r>
    <r>
      <rPr>
        <vertAlign val="subscript"/>
        <sz val="10"/>
        <rFont val="Arial"/>
        <family val="2"/>
      </rPr>
      <t>lt E</t>
    </r>
  </si>
  <si>
    <t>&lt; 0,5</t>
  </si>
  <si>
    <r>
      <t xml:space="preserve"> P</t>
    </r>
    <r>
      <rPr>
        <vertAlign val="subscript"/>
        <sz val="10"/>
        <rFont val="Arial"/>
        <family val="2"/>
      </rPr>
      <t>lt res</t>
    </r>
  </si>
  <si>
    <t>Flicker EZA</t>
  </si>
  <si>
    <r>
      <t>P</t>
    </r>
    <r>
      <rPr>
        <vertAlign val="subscript"/>
        <sz val="10"/>
        <rFont val="Arial"/>
        <family val="2"/>
      </rPr>
      <t>lt E res</t>
    </r>
  </si>
  <si>
    <t>c</t>
  </si>
  <si>
    <r>
      <t xml:space="preserve"> S</t>
    </r>
    <r>
      <rPr>
        <vertAlign val="subscript"/>
        <sz val="10"/>
        <rFont val="Arial"/>
        <family val="2"/>
      </rPr>
      <t>E</t>
    </r>
  </si>
  <si>
    <t>größte EZE</t>
  </si>
  <si>
    <t>Flicker</t>
  </si>
  <si>
    <r>
      <t xml:space="preserve"> </t>
    </r>
    <r>
      <rPr>
        <sz val="10"/>
        <rFont val="Arial"/>
        <family val="2"/>
      </rPr>
      <t>P</t>
    </r>
    <r>
      <rPr>
        <vertAlign val="subscript"/>
        <sz val="10"/>
        <rFont val="Arial"/>
        <family val="2"/>
      </rPr>
      <t>lt A</t>
    </r>
  </si>
  <si>
    <r>
      <t xml:space="preserve"> P</t>
    </r>
    <r>
      <rPr>
        <vertAlign val="subscript"/>
        <sz val="10"/>
        <rFont val="Arial"/>
        <family val="2"/>
      </rPr>
      <t>lt E</t>
    </r>
  </si>
  <si>
    <t>aus LFB</t>
  </si>
  <si>
    <t>aus RL</t>
  </si>
  <si>
    <r>
      <t xml:space="preserve"> N</t>
    </r>
    <r>
      <rPr>
        <vertAlign val="subscript"/>
        <sz val="10"/>
        <rFont val="Arial"/>
        <family val="2"/>
      </rPr>
      <t>120</t>
    </r>
  </si>
  <si>
    <r>
      <t xml:space="preserve"> k</t>
    </r>
    <r>
      <rPr>
        <vertAlign val="subscript"/>
        <sz val="10"/>
        <rFont val="Arial"/>
        <family val="2"/>
      </rPr>
      <t>f</t>
    </r>
  </si>
  <si>
    <t>Flicker EZE</t>
  </si>
  <si>
    <t>s</t>
  </si>
  <si>
    <t xml:space="preserve"> Vorgabe Abstand zwischen 2 Schaltvorgängen</t>
  </si>
  <si>
    <r>
      <t xml:space="preserve">Summe cos </t>
    </r>
    <r>
      <rPr>
        <sz val="10"/>
        <rFont val="Symbol"/>
        <family val="1"/>
        <charset val="2"/>
      </rPr>
      <t>j</t>
    </r>
    <r>
      <rPr>
        <sz val="10"/>
        <rFont val="Arial"/>
        <family val="2"/>
      </rPr>
      <t>:</t>
    </r>
  </si>
  <si>
    <t>&lt; 600 s</t>
  </si>
  <si>
    <r>
      <t xml:space="preserve"> D</t>
    </r>
    <r>
      <rPr>
        <sz val="10"/>
        <rFont val="Arial"/>
        <family val="2"/>
      </rPr>
      <t>t</t>
    </r>
    <r>
      <rPr>
        <vertAlign val="subscript"/>
        <sz val="10"/>
        <rFont val="Arial"/>
        <family val="2"/>
      </rPr>
      <t>E min</t>
    </r>
  </si>
  <si>
    <t>&lt; 3,0 %</t>
  </si>
  <si>
    <r>
      <t xml:space="preserve"> D</t>
    </r>
    <r>
      <rPr>
        <sz val="10"/>
        <rFont val="Arial"/>
        <family val="2"/>
      </rPr>
      <t>u</t>
    </r>
    <r>
      <rPr>
        <vertAlign val="subscript"/>
        <sz val="10"/>
        <rFont val="Arial"/>
        <family val="2"/>
      </rPr>
      <t xml:space="preserve"> max</t>
    </r>
  </si>
  <si>
    <t>Grad Summe:</t>
  </si>
  <si>
    <r>
      <t xml:space="preserve"> D</t>
    </r>
    <r>
      <rPr>
        <sz val="10"/>
        <rFont val="Arial"/>
        <family val="2"/>
      </rPr>
      <t>u</t>
    </r>
    <r>
      <rPr>
        <vertAlign val="subscript"/>
        <sz val="10"/>
        <rFont val="Arial"/>
        <family val="2"/>
      </rPr>
      <t xml:space="preserve"> ers</t>
    </r>
  </si>
  <si>
    <r>
      <t xml:space="preserve">Vorzeichen cos </t>
    </r>
    <r>
      <rPr>
        <sz val="10"/>
        <rFont val="Symbol"/>
        <family val="1"/>
        <charset val="2"/>
      </rPr>
      <t>j</t>
    </r>
    <r>
      <rPr>
        <sz val="10"/>
        <rFont val="Arial"/>
        <family val="2"/>
      </rPr>
      <t>:</t>
    </r>
  </si>
  <si>
    <t>&lt; 2,0 %</t>
  </si>
  <si>
    <r>
      <t>D</t>
    </r>
    <r>
      <rPr>
        <sz val="10"/>
        <rFont val="Arial"/>
        <family val="2"/>
      </rPr>
      <t>u</t>
    </r>
    <r>
      <rPr>
        <vertAlign val="subscript"/>
        <sz val="10"/>
        <rFont val="Arial"/>
        <family val="2"/>
      </rPr>
      <t xml:space="preserve"> max</t>
    </r>
  </si>
  <si>
    <t xml:space="preserve">größte EZE </t>
  </si>
  <si>
    <t xml:space="preserve">EZA </t>
  </si>
  <si>
    <t>Spannungsänderungen</t>
  </si>
  <si>
    <r>
      <rPr>
        <sz val="9"/>
        <rFont val="Symbol"/>
        <family val="1"/>
        <charset val="2"/>
      </rPr>
      <t>D</t>
    </r>
    <r>
      <rPr>
        <sz val="9"/>
        <rFont val="Arial"/>
        <family val="2"/>
      </rPr>
      <t>U EZE</t>
    </r>
  </si>
  <si>
    <r>
      <t xml:space="preserve">Grad cos </t>
    </r>
    <r>
      <rPr>
        <sz val="10"/>
        <rFont val="Symbol"/>
        <family val="1"/>
        <charset val="2"/>
      </rPr>
      <t>j</t>
    </r>
    <r>
      <rPr>
        <sz val="10"/>
        <rFont val="Arial"/>
        <family val="2"/>
      </rPr>
      <t>:</t>
    </r>
  </si>
  <si>
    <t>EZE Typ 6</t>
  </si>
  <si>
    <r>
      <t xml:space="preserve">ABS Grad cos </t>
    </r>
    <r>
      <rPr>
        <sz val="10"/>
        <rFont val="Symbol"/>
        <family val="1"/>
        <charset val="2"/>
      </rPr>
      <t>j</t>
    </r>
    <r>
      <rPr>
        <sz val="10"/>
        <rFont val="Arial"/>
        <family val="2"/>
      </rPr>
      <t>:</t>
    </r>
  </si>
  <si>
    <t>EZE Typ 5</t>
  </si>
  <si>
    <r>
      <t xml:space="preserve">cos </t>
    </r>
    <r>
      <rPr>
        <sz val="10"/>
        <rFont val="Symbol"/>
        <family val="1"/>
        <charset val="2"/>
      </rPr>
      <t>j</t>
    </r>
    <r>
      <rPr>
        <sz val="10"/>
        <rFont val="Arial"/>
        <family val="2"/>
      </rPr>
      <t>:</t>
    </r>
  </si>
  <si>
    <t>EZE Typ 4</t>
  </si>
  <si>
    <t>EZE Typ 3</t>
  </si>
  <si>
    <t>EZE Typ 2</t>
  </si>
  <si>
    <t>EZE Typ 1</t>
  </si>
  <si>
    <r>
      <t>N</t>
    </r>
    <r>
      <rPr>
        <vertAlign val="subscript"/>
        <sz val="10"/>
        <rFont val="Arial"/>
        <family val="2"/>
      </rPr>
      <t>120</t>
    </r>
  </si>
  <si>
    <r>
      <t>k</t>
    </r>
    <r>
      <rPr>
        <vertAlign val="subscript"/>
        <sz val="10"/>
        <rFont val="Arial"/>
        <family val="2"/>
      </rPr>
      <t>f (</t>
    </r>
    <r>
      <rPr>
        <vertAlign val="subscript"/>
        <sz val="10"/>
        <rFont val="Symbol"/>
        <family val="1"/>
        <charset val="2"/>
      </rPr>
      <t>y</t>
    </r>
    <r>
      <rPr>
        <vertAlign val="subscript"/>
        <sz val="10"/>
        <rFont val="Arial"/>
        <family val="2"/>
      </rPr>
      <t>)</t>
    </r>
  </si>
  <si>
    <r>
      <t>k</t>
    </r>
    <r>
      <rPr>
        <vertAlign val="subscript"/>
        <sz val="10"/>
        <rFont val="Arial"/>
        <family val="2"/>
      </rPr>
      <t>u (</t>
    </r>
    <r>
      <rPr>
        <vertAlign val="subscript"/>
        <sz val="10"/>
        <rFont val="Symbol"/>
        <family val="1"/>
        <charset val="2"/>
      </rPr>
      <t>y</t>
    </r>
    <r>
      <rPr>
        <vertAlign val="subscript"/>
        <sz val="10"/>
        <rFont val="Arial"/>
        <family val="2"/>
      </rPr>
      <t>)</t>
    </r>
  </si>
  <si>
    <r>
      <t>k</t>
    </r>
    <r>
      <rPr>
        <vertAlign val="subscript"/>
        <sz val="10"/>
        <rFont val="Arial"/>
        <family val="2"/>
      </rPr>
      <t>imax</t>
    </r>
  </si>
  <si>
    <r>
      <t xml:space="preserve">cos </t>
    </r>
    <r>
      <rPr>
        <sz val="10"/>
        <rFont val="Symbol"/>
        <family val="1"/>
        <charset val="2"/>
      </rPr>
      <t>j</t>
    </r>
  </si>
  <si>
    <t>Anzahl</t>
  </si>
  <si>
    <r>
      <t>S</t>
    </r>
    <r>
      <rPr>
        <vertAlign val="subscript"/>
        <sz val="10"/>
        <rFont val="Arial"/>
        <family val="2"/>
      </rPr>
      <t xml:space="preserve">E </t>
    </r>
    <r>
      <rPr>
        <sz val="10"/>
        <rFont val="Arial"/>
        <family val="2"/>
      </rPr>
      <t>[kVA]</t>
    </r>
  </si>
  <si>
    <r>
      <t xml:space="preserve">Daten gemäß Einheiten-Zertifikat </t>
    </r>
    <r>
      <rPr>
        <sz val="10"/>
        <rFont val="Arial"/>
        <family val="2"/>
      </rPr>
      <t>(berücksichtigt Netzimpedanzwinkel)</t>
    </r>
  </si>
  <si>
    <t>&lt;</t>
  </si>
  <si>
    <r>
      <t xml:space="preserve">LF </t>
    </r>
    <r>
      <rPr>
        <sz val="10"/>
        <rFont val="Symbol"/>
        <family val="1"/>
        <charset val="2"/>
      </rPr>
      <t>D</t>
    </r>
    <r>
      <rPr>
        <sz val="10"/>
        <rFont val="Arial"/>
        <family val="2"/>
      </rPr>
      <t>u</t>
    </r>
    <r>
      <rPr>
        <vertAlign val="subscript"/>
        <sz val="10"/>
        <rFont val="Arial"/>
        <family val="2"/>
      </rPr>
      <t>A max</t>
    </r>
  </si>
  <si>
    <t>&gt;</t>
  </si>
  <si>
    <r>
      <t xml:space="preserve"> k</t>
    </r>
    <r>
      <rPr>
        <vertAlign val="subscript"/>
        <sz val="10"/>
        <rFont val="Arial"/>
        <family val="2"/>
      </rPr>
      <t>A KL</t>
    </r>
  </si>
  <si>
    <t xml:space="preserve"> stat.  U-Anhebung</t>
  </si>
  <si>
    <t>°</t>
  </si>
  <si>
    <r>
      <t xml:space="preserve"> </t>
    </r>
    <r>
      <rPr>
        <sz val="10"/>
        <rFont val="Symbol"/>
        <family val="1"/>
        <charset val="2"/>
      </rPr>
      <t xml:space="preserve">y </t>
    </r>
    <r>
      <rPr>
        <vertAlign val="subscript"/>
        <sz val="10"/>
        <rFont val="Arial"/>
        <family val="2"/>
      </rPr>
      <t>VP</t>
    </r>
  </si>
  <si>
    <t>W</t>
  </si>
  <si>
    <r>
      <t xml:space="preserve"> Z</t>
    </r>
    <r>
      <rPr>
        <vertAlign val="subscript"/>
        <sz val="10"/>
        <rFont val="Arial"/>
        <family val="2"/>
      </rPr>
      <t>3 VP</t>
    </r>
  </si>
  <si>
    <r>
      <t xml:space="preserve"> Z</t>
    </r>
    <r>
      <rPr>
        <vertAlign val="subscript"/>
        <sz val="10"/>
        <rFont val="Arial"/>
        <family val="2"/>
      </rPr>
      <t>1 VP</t>
    </r>
  </si>
  <si>
    <t xml:space="preserve"> EN 61000-3-11 (Geräte bis 75 A)</t>
  </si>
  <si>
    <t xml:space="preserve"> EN 61000-3-2/3-3 (Geräte bis 16 A)</t>
  </si>
  <si>
    <t xml:space="preserve"> Bezugsimpedanz</t>
  </si>
  <si>
    <r>
      <t>c</t>
    </r>
    <r>
      <rPr>
        <vertAlign val="subscript"/>
        <sz val="10"/>
        <rFont val="Arial"/>
        <family val="2"/>
      </rPr>
      <t>NS</t>
    </r>
  </si>
  <si>
    <r>
      <t xml:space="preserve"> S</t>
    </r>
    <r>
      <rPr>
        <vertAlign val="subscript"/>
        <sz val="10"/>
        <rFont val="Arial"/>
        <family val="2"/>
      </rPr>
      <t>A max</t>
    </r>
  </si>
  <si>
    <r>
      <t xml:space="preserve"> S</t>
    </r>
    <r>
      <rPr>
        <vertAlign val="subscript"/>
        <sz val="10"/>
        <rFont val="Arial"/>
        <family val="2"/>
      </rPr>
      <t>k VP</t>
    </r>
  </si>
  <si>
    <r>
      <t xml:space="preserve"> R/X </t>
    </r>
    <r>
      <rPr>
        <vertAlign val="subscript"/>
        <sz val="10"/>
        <rFont val="Arial"/>
        <family val="2"/>
      </rPr>
      <t>VP</t>
    </r>
  </si>
  <si>
    <t>V</t>
  </si>
  <si>
    <r>
      <t xml:space="preserve"> (Angaben für S</t>
    </r>
    <r>
      <rPr>
        <vertAlign val="subscript"/>
        <sz val="9"/>
        <rFont val="Arial"/>
        <family val="2"/>
      </rPr>
      <t>k min</t>
    </r>
    <r>
      <rPr>
        <sz val="9"/>
        <rFont val="Arial"/>
        <family val="2"/>
      </rPr>
      <t>)</t>
    </r>
  </si>
  <si>
    <r>
      <t xml:space="preserve"> Z </t>
    </r>
    <r>
      <rPr>
        <vertAlign val="subscript"/>
        <sz val="10"/>
        <rFont val="Arial"/>
        <family val="2"/>
      </rPr>
      <t>VP</t>
    </r>
  </si>
  <si>
    <r>
      <t xml:space="preserve"> X </t>
    </r>
    <r>
      <rPr>
        <vertAlign val="subscript"/>
        <sz val="10"/>
        <rFont val="Arial"/>
        <family val="2"/>
      </rPr>
      <t>VP</t>
    </r>
  </si>
  <si>
    <r>
      <t xml:space="preserve"> R </t>
    </r>
    <r>
      <rPr>
        <vertAlign val="subscript"/>
        <sz val="10"/>
        <rFont val="Arial"/>
        <family val="2"/>
      </rPr>
      <t>VP</t>
    </r>
  </si>
  <si>
    <t xml:space="preserve"> Netz-VP-Daten</t>
  </si>
  <si>
    <t>Gemarkung</t>
  </si>
  <si>
    <t>Flur</t>
  </si>
  <si>
    <t>Flst.</t>
  </si>
  <si>
    <t>Anlagenanschrift</t>
  </si>
  <si>
    <t>Datum</t>
  </si>
  <si>
    <t>Jahr</t>
  </si>
  <si>
    <t>Folge</t>
  </si>
  <si>
    <t>Anmeldung ANS</t>
  </si>
  <si>
    <t>EZA</t>
  </si>
  <si>
    <t>Anschlussnehmer</t>
  </si>
  <si>
    <t>Anschlussnutzer</t>
  </si>
  <si>
    <t>Anlagenerrichter</t>
  </si>
  <si>
    <t>Ausfüllen erfolgt auf Basis des eingereichten Daten "Anmeldung EZA NS" durch den Netzbetreiber!</t>
  </si>
  <si>
    <t>y</t>
  </si>
  <si>
    <r>
      <t>k</t>
    </r>
    <r>
      <rPr>
        <vertAlign val="subscript"/>
        <sz val="10"/>
        <rFont val="Arial"/>
        <family val="2"/>
      </rPr>
      <t>u</t>
    </r>
  </si>
  <si>
    <r>
      <t>k</t>
    </r>
    <r>
      <rPr>
        <vertAlign val="subscript"/>
        <sz val="10"/>
        <rFont val="Arial"/>
        <family val="2"/>
      </rPr>
      <t>f</t>
    </r>
  </si>
  <si>
    <t xml:space="preserve"> HA-Sicherung (neu)</t>
  </si>
  <si>
    <t xml:space="preserve"> HA-Sicherung (bestehend)</t>
  </si>
  <si>
    <t xml:space="preserve"> HA-Sicherung</t>
  </si>
  <si>
    <t xml:space="preserve"> Eigentumsgrenze</t>
  </si>
  <si>
    <t xml:space="preserve"> max. U-Erhöhung Stromkreis</t>
  </si>
  <si>
    <t xml:space="preserve"> max. U-Erhöhung durch EZA</t>
  </si>
  <si>
    <r>
      <t xml:space="preserve"> Kurzschlussleistung S</t>
    </r>
    <r>
      <rPr>
        <vertAlign val="subscript"/>
        <sz val="10"/>
        <rFont val="Arial"/>
        <family val="2"/>
      </rPr>
      <t>kV</t>
    </r>
  </si>
  <si>
    <t>Niederspannung - Station</t>
  </si>
  <si>
    <t>Niederspannung - Netz</t>
  </si>
  <si>
    <t xml:space="preserve"> Verknüpfungspunkt</t>
  </si>
  <si>
    <t xml:space="preserve"> Netzanschluss</t>
  </si>
  <si>
    <t xml:space="preserve"> Einverständnis zur kaufm.-bilanziellen Weitergabe (§ 11 (2) EEG) vorhanden</t>
  </si>
  <si>
    <t xml:space="preserve"> Erklärung zur Umsatzsteuer / Bankverbindung vorhanden</t>
  </si>
  <si>
    <t xml:space="preserve">Stellen, Leistung </t>
  </si>
  <si>
    <t xml:space="preserve">Stellen, Arbeit </t>
  </si>
  <si>
    <t xml:space="preserve">WF </t>
  </si>
  <si>
    <t xml:space="preserve"> Zählernummer </t>
  </si>
  <si>
    <t xml:space="preserve"> Zählerdatenblatt (bei Zählerbeistellung) vorhanden</t>
  </si>
  <si>
    <t xml:space="preserve"> Stromlaufpläne für Schutzeinrichtungen vorhanden</t>
  </si>
  <si>
    <t xml:space="preserve"> Übersichtsschaltplan mit Betriebsmitteldaten vorhanden</t>
  </si>
  <si>
    <t xml:space="preserve"> Datenblätter von Modul(en) / Wechselrichter(n) etc. vorhanden</t>
  </si>
  <si>
    <t xml:space="preserve"> Lageplan mit Grundstücksgrenzen und EZA-Aufstellungsort vorhanden</t>
  </si>
  <si>
    <t xml:space="preserve"> ausgefüllter Inbetriebsetzungsauftrag vorhanden</t>
  </si>
  <si>
    <t xml:space="preserve"> Checkliste über vorliegende Unterlagen</t>
  </si>
  <si>
    <t>Postleitzahl, Ort:</t>
  </si>
  <si>
    <t>Straße, Hausnummer:</t>
  </si>
  <si>
    <t>Name:</t>
  </si>
  <si>
    <t>Verwendungszweck:</t>
  </si>
  <si>
    <t>KTO</t>
  </si>
  <si>
    <t>BLZ</t>
  </si>
  <si>
    <t>PZ</t>
  </si>
  <si>
    <t>LL</t>
  </si>
  <si>
    <t>E</t>
  </si>
  <si>
    <t>IBAN:</t>
  </si>
  <si>
    <t>Filiale</t>
  </si>
  <si>
    <t>Bankcode</t>
  </si>
  <si>
    <t>BIC:</t>
  </si>
  <si>
    <t>Kreditinstitut:</t>
  </si>
  <si>
    <t>Steuernummer:</t>
  </si>
  <si>
    <t>Die Steuernummer ist immer anzugeben, unabhängig von einer Umsatzsteuerpflicht.</t>
  </si>
  <si>
    <t>Ich / Wir erkläre(n) hiermit, dass ich / wir dem Umsatzsteuergesetz nicht unter-liege(n) bzw. Kleinunternehmer im Sinne des § 19 Umsatzsteuergesetz bin / sind. Die Umsatzsteuer wird in diesem Fall nicht abgerechnet.</t>
  </si>
  <si>
    <t xml:space="preserve"> (nur wenn zugeteilt )</t>
  </si>
  <si>
    <t>DE</t>
  </si>
  <si>
    <t>Umsatzsteueridentifikationsnummer:</t>
  </si>
  <si>
    <t>Ich / Wir erkläre(n) hiermit, dass ich / wir als Unternehmer dem Umsatzsteuergesetz unterliege(n) und auf die Anwendung der Kleinunternehmerregelung nach  § 19 Umsatzsteuergesetz verzichte(n).</t>
  </si>
  <si>
    <t>Umsatzsteuer</t>
  </si>
  <si>
    <t xml:space="preserve"> Erklärung zur Umsatzsteuer / Bankverbindung</t>
  </si>
  <si>
    <t>funktionsfähig vorhanden.</t>
  </si>
  <si>
    <t>ist seit</t>
  </si>
  <si>
    <t xml:space="preserve">Die technische Einrichtung oder die Begrenzung der Einspeiseleistung gemäß § 9 EEG </t>
  </si>
  <si>
    <t>in Betrieb genommen.</t>
  </si>
  <si>
    <t xml:space="preserve">Die FV-Anlage wurde am </t>
  </si>
  <si>
    <t>Es werden weitere Letztverbraucher versorgt.</t>
  </si>
  <si>
    <t>Die erzeugte Energie wird ganz oder teilweise selbst verbraucht (Eigenversorgung).</t>
  </si>
  <si>
    <t>Die PV-Anlage verfügt über eine installierte Leistung von höchstens 30 kW und ist am Netz-
verknüpfungspunkt zum Zeitpunkt der Inbetriebnahme auf eine maximale Einspeiseleistung 
von 70 Prozent der installierten Leistung gemäß § 9 Abs. 2 Nr. 2b) EEG begrenzt. Das
Inbetriebnahmeprotokoll der Einrichtung liegt vor.</t>
  </si>
  <si>
    <t>Die Anlage ist zum Zeitpunkt der Inbetriebnahme mit einer technischen Einrichtung gemäß 
§ 9 EEG ausgestattet. Das Inbetriebnahmeprotokoll der Einrichtung liegt bei.</t>
  </si>
  <si>
    <t>Die PV-Anlage ist ausschließlich in, an oder auf einem Gebäude angebracht, das kein Wohn-gebäude darstellt und im Außenbereich (nach § 35 Baugesetzbuch) errichtet wurde (§ 51 Abs.
3 EEG). Die Voraussetzungen nach § 51 Abs. 3 Ziff. 1 -3 EEG liegen nachweislich vor.</t>
  </si>
  <si>
    <t>Zutreffendes bitte ankreuzen</t>
  </si>
  <si>
    <t xml:space="preserve"> Anlagenbetreiber</t>
  </si>
  <si>
    <t>E4171801296</t>
  </si>
  <si>
    <t xml:space="preserve"> Anlagenschlüssel</t>
  </si>
  <si>
    <t>Beginn der Eigenversorgung aus der unter I. genannten Anlage</t>
  </si>
  <si>
    <t xml:space="preserve">Über Änderungen werde ich den zuständigen Netzbetreiber unverzüglich schriftlich oder per E-Mail/ Fax informieren. Ich stimme zu, dass sich Anschlussnetzbetreiber und Übertragungsnetzbetreiber über meine für die Erhebung der EEG-Umlage notwendigen Informationen gegenseitig informieren dürfen. </t>
  </si>
  <si>
    <r>
      <t xml:space="preserve">In diesen Fällen läuft die Abwicklung der EEG-Umlage über den zuständigen Übertragungsnetz-betreiber. Bitte melden Sie Ihre Anlage unter </t>
    </r>
    <r>
      <rPr>
        <sz val="10"/>
        <color theme="4" tint="-0.249977111117893"/>
        <rFont val="Arial"/>
        <family val="2"/>
      </rPr>
      <t>http://www.50hertz.com/de</t>
    </r>
    <r>
      <rPr>
        <sz val="10"/>
        <rFont val="Arial"/>
        <family val="2"/>
      </rPr>
      <t xml:space="preserve"> bezüglich der EEG-Umlage an.
</t>
    </r>
  </si>
  <si>
    <t>Abwicklung der EEG-Umlage über die Übertragungsnetzbetreiber</t>
  </si>
  <si>
    <t xml:space="preserve">II. </t>
  </si>
  <si>
    <t>Wurde die Stromerzeugungsanlage bereits vor dem 01.09.2011 zum Selbstverbrauch genutzt, darf eine Netzdurchleitung stattfinden und es ist kein räumlicher Zusammen-hang des Stromverbrauchs zur Stromerzeugungsanlage erforderlich.</t>
  </si>
  <si>
    <t>®</t>
  </si>
  <si>
    <t>Wurde die Stromerzeugungsanlage bereits zwischen dem 01.09.2011 und dem 31.07.2014 zum Selbstverbrauch genutzt, darf eine Netzdurchleitung stattfinden, sofern der Strom im räumlichen Zusammenhang zur Stromerzeugungsanlage verbraucht wird.</t>
  </si>
  <si>
    <t>4)</t>
  </si>
  <si>
    <t xml:space="preserve">der Stromverbrauch erfolgt im unmittelbaren räumlichen Zusammenhang mit der Stromer-zeugungsanlage und </t>
  </si>
  <si>
    <t>3)</t>
  </si>
  <si>
    <t>2)</t>
  </si>
  <si>
    <t>1)</t>
  </si>
  <si>
    <t xml:space="preserve">Folgende Punkte sind gegeben und werden kumulativ eingehalten: </t>
  </si>
  <si>
    <t>Hiervon sind Fälle erfasst, in denen der Eigenversorger Strom selbst in einer Eigenerzeugungs-anlage erzeugt und zudem selbst verbraucht. Hierbei wird nur der Strom berücksichtigt, der mittels viertelstündlicher Leistungsmessung erfasst wird, wenn nicht schon technisch sichergestellt ist, dass Erzeugung und Verbrauch des Stroms zeitgleich erfolgen. Zudem darf der selbst erzeugte Strom vor dem Verbrauch nicht durch das Netz durchgeleitet werden und der Stromverbrauch muss im unmittelbaren räumlichen Zusammenhang zur Stromerzeugungsanlage erfolgen.</t>
  </si>
  <si>
    <t xml:space="preserve">„Verbrauch von Strom, den eine natürliche oder juristische Person im unmittelbaren räumlichen Zusammenhang mit der Stromerzeugungsanlage selbst verbraucht, wenn der Strom nicht durch ein Netz durchgeleitet wird und diese Person die Stromerzeugungsanlage selbst betreibt“. </t>
  </si>
  <si>
    <t xml:space="preserve">I. </t>
  </si>
  <si>
    <t>anteilig</t>
  </si>
  <si>
    <t>oder</t>
  </si>
  <si>
    <t>der eigenverbrauchte Strom aus dieser Anlage wird in den Neben- und Hilfsanlagen einer Stromerzeugungsanlage zur Erzeugung von Strom im technischen Sinne verbraucht (Kraftwerkseigenverbrauch), und zwar</t>
  </si>
  <si>
    <t>der Anlagenausrichtung (W, S, O)</t>
  </si>
  <si>
    <t>teilweiser Beschattung</t>
  </si>
  <si>
    <t>der geografischen Lage</t>
  </si>
  <si>
    <t xml:space="preserve"> Eigenversorgungs-
 anlagen mit
 Befreiung von
 der EEG- Umlage</t>
  </si>
  <si>
    <t xml:space="preserve">die Anlage wurde an demselben Standort erneuert, erweitert oder ersetzt und die installierte Leistung dabei um nicht mehr als 30 Prozent erhöht </t>
  </si>
  <si>
    <r>
      <t>die Anlage wurde vor dem 23.01.2014 nach dem Bundes-Immissionsschutz-gesetz genehmigt oder nach einer anderen Bestimmung des Bundesrechts zugelassen, hat nach dem 01.08.2014 erstmals Strom erzeugt und wurde</t>
    </r>
    <r>
      <rPr>
        <b/>
        <sz val="10"/>
        <rFont val="Arial"/>
        <family val="2"/>
      </rPr>
      <t xml:space="preserve"> vor dem 01.01.2015</t>
    </r>
    <r>
      <rPr>
        <sz val="10"/>
        <rFont val="Arial"/>
        <family val="2"/>
      </rPr>
      <t xml:space="preserve"> zur Eigenversorgung im räumlichen Zusammenhang zur Anlage oder ohne Netzdurchleitung genutzt </t>
    </r>
  </si>
  <si>
    <r>
      <t xml:space="preserve">die Anlage wurde bereits </t>
    </r>
    <r>
      <rPr>
        <b/>
        <sz val="10"/>
        <rFont val="Arial"/>
        <family val="2"/>
      </rPr>
      <t>zwischen dem 01.09.2011 und dem 31.07.2014</t>
    </r>
    <r>
      <rPr>
        <sz val="10"/>
        <rFont val="Arial"/>
        <family val="2"/>
      </rPr>
      <t xml:space="preserve">
zur Eigenversorgung ohne Netzdurchleitung genutzt</t>
    </r>
  </si>
  <si>
    <r>
      <t xml:space="preserve">die Anlage wurde bereits </t>
    </r>
    <r>
      <rPr>
        <b/>
        <sz val="10"/>
        <rFont val="Arial"/>
        <family val="2"/>
      </rPr>
      <t>vor dem 01.09.2011</t>
    </r>
    <r>
      <rPr>
        <sz val="10"/>
        <rFont val="Arial"/>
        <family val="2"/>
      </rPr>
      <t xml:space="preserve"> zum Selbstverbrauch genutzt</t>
    </r>
  </si>
  <si>
    <t xml:space="preserve"> Bestandsschutz</t>
  </si>
  <si>
    <t>--&gt; siehe Erläuterung unter II.</t>
  </si>
  <si>
    <t>kWh/a</t>
  </si>
  <si>
    <t>Selbstverbrauch + Belieferung anderer Letztverbraucher</t>
  </si>
  <si>
    <t>ausschließliche Belieferung anderer Letztverbraucher</t>
  </si>
  <si>
    <t>Eigenversorgung stromintensives Unternehmen /Schienenbahn</t>
  </si>
  <si>
    <t>--&gt; siehe Erläuterung unter I.</t>
  </si>
  <si>
    <t xml:space="preserve"> Eigenversorgung</t>
  </si>
  <si>
    <r>
      <t>Volleinspeisung --&gt;</t>
    </r>
    <r>
      <rPr>
        <b/>
        <sz val="10"/>
        <rFont val="Arial"/>
        <family val="2"/>
      </rPr>
      <t xml:space="preserve"> keine weiteren Angaben notwendig</t>
    </r>
  </si>
  <si>
    <t xml:space="preserve"> Einspeisung /</t>
  </si>
  <si>
    <t xml:space="preserve">sonstiger Belange: </t>
  </si>
  <si>
    <t>einer Umstellung der Art des Verbrauchs (Eigenversorgung/Drittbelieferung)</t>
  </si>
  <si>
    <t>einer Einsatzstoff-Umstellung</t>
  </si>
  <si>
    <t>des Austausches technischer oder baulicher Einrichtungen</t>
  </si>
  <si>
    <t>einer Erweiterung um technische oder bauliche Einrichtungen (z. B. Leistungszubau)</t>
  </si>
  <si>
    <t>in Betrieb gesetzte Anlage mit Änderung auf Grund</t>
  </si>
  <si>
    <t xml:space="preserve">bereits am </t>
  </si>
  <si>
    <t>in Betrieb gesetzte Anlage (ohne Änderung)</t>
  </si>
  <si>
    <t>Neuanlage (die Anlage war bisher noch nicht in Betrieb)</t>
  </si>
  <si>
    <t>kW/kWp als</t>
  </si>
  <si>
    <t>mit</t>
  </si>
  <si>
    <t>Die Erklärung erfolgt für eine</t>
  </si>
  <si>
    <t xml:space="preserve"> (EEG-, KWKG- oder konventionelle Erzeugungsanlage)</t>
  </si>
  <si>
    <t xml:space="preserve"> Erklärung zur EEG-Umlagepflicht</t>
  </si>
  <si>
    <t>(Beauftragter des) Netzbetreiber (s)</t>
  </si>
  <si>
    <t>Anlagenbetreiber</t>
  </si>
  <si>
    <t>Uhr</t>
  </si>
  <si>
    <t>um</t>
  </si>
  <si>
    <t xml:space="preserve"> Die Erstinbetriebsetzung der EZA erfolgte am:</t>
  </si>
  <si>
    <t xml:space="preserve"> Wirkleistungsregelung P (f)</t>
  </si>
  <si>
    <t>Frequenzrückgangsschutz f&lt;</t>
  </si>
  <si>
    <t>Frequenzsteigerungsschutz f&gt;</t>
  </si>
  <si>
    <t>Spannungsrückgangsschutz U&lt;</t>
  </si>
  <si>
    <t>Spannungssteigerungsschutz U&gt;</t>
  </si>
  <si>
    <t>Spannungssteigerungsschutz U&gt;&gt;</t>
  </si>
  <si>
    <t>kontrolle</t>
  </si>
  <si>
    <t>ausgelöst</t>
  </si>
  <si>
    <t>[s]</t>
  </si>
  <si>
    <r>
      <t>[n*U</t>
    </r>
    <r>
      <rPr>
        <vertAlign val="subscript"/>
        <sz val="9"/>
        <rFont val="Arial"/>
        <family val="2"/>
      </rPr>
      <t>NS</t>
    </r>
    <r>
      <rPr>
        <sz val="9"/>
        <rFont val="Arial"/>
        <family val="2"/>
      </rPr>
      <t>], [Hz]</t>
    </r>
  </si>
  <si>
    <t xml:space="preserve"> vorhandene Schutzfunktionen</t>
  </si>
  <si>
    <t>nur Sicht-</t>
  </si>
  <si>
    <t>wertrichtig</t>
  </si>
  <si>
    <t>Einstellung (Ist)</t>
  </si>
  <si>
    <t>Einstellung (Soll)</t>
  </si>
  <si>
    <t xml:space="preserve"> Prüfbericht über standardisierte Typprüfung liegt vor</t>
  </si>
  <si>
    <t xml:space="preserve"> Passwortschutz</t>
  </si>
  <si>
    <t xml:space="preserve"> plombierbar</t>
  </si>
  <si>
    <t xml:space="preserve"> Prüftaste vorhanden, deren Betätigung löst Kuppelschalter aus</t>
  </si>
  <si>
    <t xml:space="preserve"> zentraler NA-Schutz</t>
  </si>
  <si>
    <r>
      <t xml:space="preserve"> </t>
    </r>
    <r>
      <rPr>
        <b/>
        <sz val="10"/>
        <rFont val="Arial"/>
        <family val="2"/>
      </rPr>
      <t xml:space="preserve">(vom Anlagenerrichter auszufüllen; </t>
    </r>
    <r>
      <rPr>
        <b/>
        <sz val="10"/>
        <color indexed="10"/>
        <rFont val="Arial"/>
        <family val="2"/>
      </rPr>
      <t>je Erzeugungsanlage ein Protokoll</t>
    </r>
    <r>
      <rPr>
        <b/>
        <sz val="10"/>
        <rFont val="Arial"/>
        <family val="2"/>
      </rPr>
      <t>)</t>
    </r>
  </si>
  <si>
    <t xml:space="preserve"> Passwortschutz integriert</t>
  </si>
  <si>
    <t xml:space="preserve"> integrierter NA-Schutz</t>
  </si>
  <si>
    <t xml:space="preserve"> Messwertübertragung erforderlich</t>
  </si>
  <si>
    <t xml:space="preserve"> Messung</t>
  </si>
  <si>
    <t xml:space="preserve"> Unterlagen vorhanden, Anschluss netzkonform</t>
  </si>
  <si>
    <t xml:space="preserve"> Speicher</t>
  </si>
  <si>
    <t xml:space="preserve"> Begrenzung der Wirkleistungseinspeisung auf 70 % (siehe Datenblatt EZA)</t>
  </si>
  <si>
    <t xml:space="preserve"> Technische Einrichtung zur Reduzierung der Einspeiseleistung vorhanden</t>
  </si>
  <si>
    <t xml:space="preserve"> Einrichtung zur Überwachung der vereinbarten Einspeiseleistung vorhanden</t>
  </si>
  <si>
    <t xml:space="preserve"> Übereinstimmung Datenblätter EZA &amp; EZE mit Anlagenaufbau</t>
  </si>
  <si>
    <t xml:space="preserve"> Abgleich Unterlagen</t>
  </si>
  <si>
    <t xml:space="preserve"> Erzeugungsanlage</t>
  </si>
  <si>
    <t>Unterschrift Anlagenbetreiber:</t>
  </si>
  <si>
    <t>Datum:</t>
  </si>
  <si>
    <t>Ort:</t>
  </si>
  <si>
    <t>TT-Netz 3x230/400 V, 50 Hz</t>
  </si>
  <si>
    <t>HA-Sicherung</t>
  </si>
  <si>
    <t>Eigentumsgrenze</t>
  </si>
  <si>
    <t>Anschlussnehmer/ Einspeiser</t>
  </si>
  <si>
    <r>
      <t xml:space="preserve">A  </t>
    </r>
    <r>
      <rPr>
        <sz val="7"/>
        <color indexed="10"/>
        <rFont val="Arial"/>
        <family val="2"/>
      </rPr>
      <t>SH-Schalter (E-Charakteristik)</t>
    </r>
  </si>
  <si>
    <t>SH</t>
  </si>
  <si>
    <t>(oder Bestätigung für Typ A)</t>
  </si>
  <si>
    <t xml:space="preserve">bei Umrichter-Einsatz: Typ B </t>
  </si>
  <si>
    <t>Eigentümer</t>
  </si>
  <si>
    <t>Pole</t>
  </si>
  <si>
    <r>
      <t xml:space="preserve">D </t>
    </r>
    <r>
      <rPr>
        <sz val="8"/>
        <rFont val="Arial"/>
        <family val="2"/>
      </rPr>
      <t>I</t>
    </r>
  </si>
  <si>
    <r>
      <t>I</t>
    </r>
    <r>
      <rPr>
        <vertAlign val="subscript"/>
        <sz val="8"/>
        <rFont val="Arial"/>
        <family val="2"/>
      </rPr>
      <t>n</t>
    </r>
  </si>
  <si>
    <t>L3</t>
  </si>
  <si>
    <t>L2</t>
  </si>
  <si>
    <t>L1</t>
  </si>
  <si>
    <t>LSS</t>
  </si>
  <si>
    <t>DE00077599310</t>
  </si>
  <si>
    <t>zum Stromkreisverteiler Allgemeinverbrauch</t>
  </si>
  <si>
    <t>Einspeiseleistung [kW]</t>
  </si>
  <si>
    <t>EZE-Nummer(n)</t>
  </si>
  <si>
    <t>ein- / zweiphasige Einspeisung</t>
  </si>
  <si>
    <t>dreiphasige ...</t>
  </si>
  <si>
    <t>Alle nachfolgenden Angaben bitte auf Basis der eingereichten Datenblätter tätigen!</t>
  </si>
  <si>
    <t>99310 Arnstadt</t>
  </si>
  <si>
    <t>Anlagenbetreiber:</t>
  </si>
  <si>
    <t>Anschlussnehmer:</t>
  </si>
  <si>
    <t>Anlagenanschrift:</t>
  </si>
  <si>
    <t>ggf. WR-Leistung neu [kVA]</t>
  </si>
  <si>
    <t>ggf. Modulleistung neu [kWp]</t>
  </si>
  <si>
    <t>Einspeiseleistung neu [kW]</t>
  </si>
  <si>
    <t>4polig</t>
  </si>
  <si>
    <t>interne Messeinrichtung für Steuerung 70%-Regelung</t>
  </si>
  <si>
    <t xml:space="preserve">bei WR-Einsatz: Typ B </t>
  </si>
  <si>
    <t>WR-Leistung [kVA]</t>
  </si>
  <si>
    <t>Modulleistung [kWp]</t>
  </si>
  <si>
    <t>Anzahl je Modultyp</t>
  </si>
  <si>
    <t>Modultyp-Nr(n).</t>
  </si>
  <si>
    <t>ergänzend bei Fotovoltaikanlagen</t>
  </si>
  <si>
    <t>anderer Nachweis der erzeugten Strommenge</t>
  </si>
  <si>
    <t>* nur relevant bei Beistellung Zähler durch NB</t>
  </si>
  <si>
    <t>bei WR-Einsatz: Typ B
(oder Bestätigung für Typ A)</t>
  </si>
  <si>
    <t xml:space="preserve"> * zentraler NA-Schutz mit zentralem Kuppelschalter, am Zählerplatz im separaten Stromkreisverteiler angeordnet</t>
  </si>
  <si>
    <r>
      <t xml:space="preserve">A  </t>
    </r>
    <r>
      <rPr>
        <sz val="7"/>
        <color indexed="10"/>
        <rFont val="Arial"/>
        <family val="2"/>
      </rPr>
      <t>(Wandlervorsicherung)</t>
    </r>
  </si>
  <si>
    <t>Aufspleißkasten</t>
  </si>
  <si>
    <t>Das Original des Dokuments verbleibt beim Netzbetreiber.</t>
  </si>
  <si>
    <t>Datum &amp; Unterschrift</t>
  </si>
  <si>
    <t>PLZ &amp; Ort</t>
  </si>
  <si>
    <t>Elxlebener Weg 8</t>
  </si>
  <si>
    <t>Straße &amp; Hausnummer</t>
  </si>
  <si>
    <t>Name / Firmenname</t>
  </si>
  <si>
    <t>Netzbetreiber</t>
  </si>
  <si>
    <t>Stromlieferant</t>
  </si>
  <si>
    <t>7. Der Anlagenbetreiber ist damit einverstanden, dass die Erzeugungsmenge auf der Bezugsabrechnung des Anschlussnutzers ersichtlich ist.</t>
  </si>
  <si>
    <t>6. Der Eigenverbrauch der Erzeugungsanlage wird mit dem Gesamtbezug des Anschlussnutzers abgerechnet.</t>
  </si>
  <si>
    <t>5. Bei einem Wechsel des Lieferanten ist die kaufmännisch-bilanzielle Weitergabe mit diesem erneut zu vereinbaren.</t>
  </si>
  <si>
    <t>4. Eine Berücksichtigung der echten Netzeinspeisung über den Netzanschluss ist nur bei Lastgangmessung möglich.</t>
  </si>
  <si>
    <t>3. Bei Einsatz von Lastgangmessungen in der Kundenanlage und am Netzanschluss werden die Lastgänge beider Entnahmen aggregiert.</t>
  </si>
  <si>
    <t>2. Der von der EEG-Anlage erzeugte und im Kundennetz verbrauchte Strom gilt als aus dem Netz der öffentlichen Versorgung entnommen.</t>
  </si>
  <si>
    <t>1. Der aus der EEG-Anlage in die Kundenanlage eingespeiste Strom  gilt als in das Netz der öffentlichen Versorgung eingespeist.</t>
  </si>
  <si>
    <t>Hinweise zur Abwicklung</t>
  </si>
  <si>
    <t>Wirkarbeitsmessung (nur Entnahme)</t>
  </si>
  <si>
    <t>RLM (Entnahme &amp; Einspeisung) mit Fernauslesung</t>
  </si>
  <si>
    <t>RLM (nur Entnahme) mit Fernauslesung</t>
  </si>
  <si>
    <t>Messstelle(n) am Netzanschluss:</t>
  </si>
  <si>
    <t>RLM (nur Einspeisung) mit Fernauslesung</t>
  </si>
  <si>
    <t>Wirkarbeitsmessung</t>
  </si>
  <si>
    <t xml:space="preserve">  </t>
  </si>
  <si>
    <t>Messstelle(n) in der Kundenanlagen:</t>
  </si>
  <si>
    <t>Messgeräteeinsatz</t>
  </si>
  <si>
    <t>Anzahl der Messstellen am Netzanschluss:</t>
  </si>
  <si>
    <t>Anzahl der Erzeugungsmessstellen in der Kundenanlage:</t>
  </si>
  <si>
    <t>Messstellen</t>
  </si>
  <si>
    <t>Gemarkung, Flur, Flurstück</t>
  </si>
  <si>
    <t>Standort der Erzeugungsanlage</t>
  </si>
  <si>
    <t>Kaufmännisch-bilanzielle Weitergabe</t>
  </si>
  <si>
    <r>
      <t>U</t>
    </r>
    <r>
      <rPr>
        <vertAlign val="subscript"/>
        <sz val="10"/>
        <rFont val="Arial"/>
        <family val="2"/>
      </rPr>
      <t>n EZE</t>
    </r>
  </si>
  <si>
    <r>
      <t>W</t>
    </r>
    <r>
      <rPr>
        <vertAlign val="subscript"/>
        <sz val="10"/>
        <rFont val="Arial"/>
        <family val="2"/>
      </rPr>
      <t>max</t>
    </r>
    <r>
      <rPr>
        <sz val="10"/>
        <rFont val="Arial"/>
        <family val="2"/>
      </rPr>
      <t xml:space="preserve"> [kWh]</t>
    </r>
  </si>
  <si>
    <r>
      <t>W</t>
    </r>
    <r>
      <rPr>
        <vertAlign val="subscript"/>
        <sz val="10"/>
        <rFont val="Arial"/>
        <family val="2"/>
      </rPr>
      <t>nutz</t>
    </r>
    <r>
      <rPr>
        <sz val="10"/>
        <rFont val="Arial"/>
        <family val="2"/>
      </rPr>
      <t xml:space="preserve"> [kWh]</t>
    </r>
  </si>
  <si>
    <t>die Anlage ist weder unmittelbar noch mittelbar an ein Netz für die allgemeine Versorgung angeschlossen (sog. Inselnetz)</t>
  </si>
  <si>
    <t xml:space="preserve"> Einschreiben</t>
  </si>
  <si>
    <t xml:space="preserve"> E-Mail</t>
  </si>
  <si>
    <t xml:space="preserve"> Telefax</t>
  </si>
  <si>
    <t xml:space="preserve"> Brief</t>
  </si>
  <si>
    <t xml:space="preserve"> "Anmeldung zum Netzanschluss (Strom)" (ANS)</t>
  </si>
  <si>
    <t>unvollständig</t>
  </si>
  <si>
    <t>liegt vor</t>
  </si>
  <si>
    <t>Neuerrichtung</t>
  </si>
  <si>
    <t>Erweiterung</t>
  </si>
  <si>
    <t>Änderung</t>
  </si>
  <si>
    <t>direkt</t>
  </si>
  <si>
    <t>32°</t>
  </si>
  <si>
    <t xml:space="preserve"> neu installierte Modulleistung</t>
  </si>
  <si>
    <t xml:space="preserve"> Erteilung eines SEPA-Lastschriftmandats</t>
  </si>
  <si>
    <t xml:space="preserve"> Zahlungsempfänger</t>
  </si>
  <si>
    <t xml:space="preserve"> Name</t>
  </si>
  <si>
    <t xml:space="preserve"> Elxlebener Weg 8</t>
  </si>
  <si>
    <t xml:space="preserve"> Gläubiger-Identifikationsnummer</t>
  </si>
  <si>
    <t xml:space="preserve"> DE76ZZZ00000051660</t>
  </si>
  <si>
    <t xml:space="preserve"> Mandatsreferenz (wird vom Zahlungsempfänger ausgefüllt und separat mitgeteilt):</t>
  </si>
  <si>
    <t xml:space="preserve"> SEPA-Lastschriftmandat</t>
  </si>
  <si>
    <t xml:space="preserve">Ich ermächtige/Wir ermächtigen den oben genannten Zahlungsempfänger, Zahlungen von meinem/unserem Konto mittels Lastschrift einzuziehen. Zugleich weise ich mein/weisen wir unser Kreditinstitut an, die vom oben genannten Zahlungsempfänger auf mein/unser Konto gezogenen Lastschriften einzulösen.
</t>
  </si>
  <si>
    <t>Hinweis: Ich kann/Wir können innerhalb von acht Wochen, beginnend mit dem Belastungsdatum, die Erstattung des belasteten Betrages verlangen. Es gelten dabei die mit meinem/unserem Kreditinstitut vereinbarten Bedingungen.</t>
  </si>
  <si>
    <t xml:space="preserve"> Vertragskontonummer</t>
  </si>
  <si>
    <t xml:space="preserve"> Zahlungsart</t>
  </si>
  <si>
    <t xml:space="preserve"> Zahlungspflichtiger (Kontoinhaber)</t>
  </si>
  <si>
    <t>(Firmen) Name</t>
  </si>
  <si>
    <t>PLZ, Ort</t>
  </si>
  <si>
    <t>Kreditinstitut</t>
  </si>
  <si>
    <t>IBAN</t>
  </si>
  <si>
    <t>BIC</t>
  </si>
  <si>
    <t>Straße, Hausnummer</t>
  </si>
  <si>
    <t>ging bei der Stadtwerke Arnstadt Netz GmbH &amp; Co. KG per</t>
  </si>
  <si>
    <t xml:space="preserve"> Stadtwerke Arnstadt Netz GmbH &amp; Co. KG</t>
  </si>
  <si>
    <t>SWAN GmbH &amp; Co. KG</t>
  </si>
  <si>
    <t>Stadtwerke Arnstadt Netz GmbH &amp; Co. KG</t>
  </si>
  <si>
    <t>Stadtwerke Arnstadt Netz GmbH &amp; Co. KG, Elxlebener Weg 8, 99310 Arnstadt</t>
  </si>
  <si>
    <t>Steuernummer des Anlagenbetreibers</t>
  </si>
  <si>
    <t>Bankverbindung des Anlagenbetreibers</t>
  </si>
  <si>
    <t>Gutschrift- bzw. Rechnungsanschrift</t>
  </si>
  <si>
    <t>Kontoinhaber:</t>
  </si>
  <si>
    <t>Zählerstand (nur AB-Zähler)</t>
  </si>
  <si>
    <r>
      <t>S</t>
    </r>
    <r>
      <rPr>
        <b/>
        <sz val="8"/>
        <rFont val="Arial"/>
        <family val="2"/>
      </rPr>
      <t xml:space="preserve"> Anlage § 24 EEG</t>
    </r>
  </si>
  <si>
    <t xml:space="preserve"> nach § 11 Abs. 2 EEG 2017</t>
  </si>
  <si>
    <t>Direktverm.</t>
  </si>
  <si>
    <r>
      <t xml:space="preserve">     Marktprämie </t>
    </r>
    <r>
      <rPr>
        <sz val="8"/>
        <rFont val="Arial"/>
        <family val="2"/>
      </rPr>
      <t>(§ 20)</t>
    </r>
  </si>
  <si>
    <r>
      <t xml:space="preserve">     sonstige </t>
    </r>
    <r>
      <rPr>
        <sz val="8"/>
        <rFont val="Arial"/>
        <family val="2"/>
      </rPr>
      <t xml:space="preserve">(§ 21a) </t>
    </r>
  </si>
  <si>
    <r>
      <t xml:space="preserve">     Einspeiseverg. </t>
    </r>
    <r>
      <rPr>
        <sz val="8"/>
        <color theme="0"/>
        <rFont val="Arial"/>
        <family val="2"/>
      </rPr>
      <t>(§ 21)</t>
    </r>
  </si>
  <si>
    <t>gemäß § 48 Abs. 2 EEG</t>
  </si>
  <si>
    <t>gemäß § 48 Abs. 3 EEG</t>
  </si>
  <si>
    <t>gemäß § 48 Abs. 1 EEG</t>
  </si>
  <si>
    <t>§ 48 Abs. 1 Nr. 1 ist anzuwenden</t>
  </si>
  <si>
    <t>§ 48 Abs. 2 gilt ebenfalls</t>
  </si>
  <si>
    <t>Die PV-Anlage ist ausschließlich in, an oder auf einem Gebäude oder einer Lärmschutzwand
angebracht (§ 48 Abs. 2 EEG) und das Gebäude/die Lärmschutzwand wurde vorrangig zu
anderen Zwecken als der Erzeugung von Strom aus solarer Strahlungsenergie errichtet.</t>
  </si>
  <si>
    <r>
      <t xml:space="preserve">Der Anlagenbetreiber wünscht ausdrücklich, dass die Stadtwerke Arnstadt Netz GmbH &amp; Co. KG
 die Anlage nach § 19 Abs. 1 Nr. 2 EEG </t>
    </r>
    <r>
      <rPr>
        <b/>
        <sz val="10"/>
        <rFont val="Arial"/>
        <family val="2"/>
      </rPr>
      <t>(Einspeisevergütung nach § 21)</t>
    </r>
    <r>
      <rPr>
        <sz val="10"/>
        <rFont val="Arial"/>
        <family val="2"/>
      </rPr>
      <t xml:space="preserve"> vergütet.</t>
    </r>
  </si>
  <si>
    <t>Der Anlagenbetreiber ist sich darüber bewusst, dass sobald die Voraussetzungen des EEG nicht mehr erfüllt sind, der 
Anspruch auf die Vergütung ganz oder teilweise entfällt.
Der Anlagenbetreiber hat der Stadtwerke Arnstadt Netz GmbH &amp; Co. KG (Netzbetreiber) Änderungen der in diesem Zusammenhang
relevanten Sachverhalte unverzüglich mitzuteilen.
Der Anlagenbetreiber kommt seinen Mitteilungspflichten nach § 74a EEG unaufgefordert nach.
Dem Anlagenbetreiber ist der Wortlaut des Erneuerbare-Energien-Gesetzes (EEG) bekannt.</t>
  </si>
  <si>
    <t xml:space="preserve"> Erklärung über die Konformität mit § 48 Abs. 2 und 3</t>
  </si>
  <si>
    <t xml:space="preserve"> (Solare Strahlungsenergie, Gebäude - Einspeisevergütung für Anlagen bis 100 kW)</t>
  </si>
  <si>
    <t xml:space="preserve"> Nachweise gemäß § 48 (2) EEG i. V. m. § 48 (3) EEG vorhanden</t>
  </si>
  <si>
    <t>3</t>
  </si>
  <si>
    <t>STC Generator (mpp)</t>
  </si>
  <si>
    <t>[V]</t>
  </si>
  <si>
    <t>[A]</t>
  </si>
  <si>
    <t>MaLo-ID Netznutzung</t>
  </si>
  <si>
    <t>MaLo-ID Einspeisung</t>
  </si>
  <si>
    <t>Zählernummer 2-R-Zähler</t>
  </si>
  <si>
    <t>MeLo-ID 2-R-Zähler</t>
  </si>
  <si>
    <t>MeLo-ID Nettostromzähler *</t>
  </si>
  <si>
    <t>Zählernummer Nettostromzähler</t>
  </si>
  <si>
    <t>MeLo-ID Nettostromzähler</t>
  </si>
  <si>
    <t>HL-AbZwKl</t>
  </si>
  <si>
    <t>Eigentümer 2-R-Zähler</t>
  </si>
  <si>
    <t>Eigentümer Nettostromzähler</t>
  </si>
  <si>
    <t>Zählernummer 2-R-WM</t>
  </si>
  <si>
    <t xml:space="preserve">MeLo-ID 2-R-Zähler </t>
  </si>
  <si>
    <t>MeLo-ID der Summenmessstelle (Vergabe erfolgt durch NB):</t>
  </si>
  <si>
    <t>&lt; 6,0 %</t>
  </si>
  <si>
    <t xml:space="preserve"> statische Netzstützung </t>
  </si>
  <si>
    <r>
      <t>cos</t>
    </r>
    <r>
      <rPr>
        <sz val="10"/>
        <rFont val="Symbol"/>
        <family val="1"/>
        <charset val="2"/>
      </rPr>
      <t xml:space="preserve">j </t>
    </r>
    <r>
      <rPr>
        <sz val="10"/>
        <rFont val="Arial"/>
        <family val="2"/>
      </rPr>
      <t>(P)-Kennlinie</t>
    </r>
  </si>
  <si>
    <t>Q(U)-Kennlinie</t>
  </si>
  <si>
    <t>VDE-Kennlinie</t>
  </si>
  <si>
    <r>
      <t>cos</t>
    </r>
    <r>
      <rPr>
        <sz val="10"/>
        <rFont val="Symbol"/>
        <family val="1"/>
        <charset val="2"/>
      </rPr>
      <t>j</t>
    </r>
    <r>
      <rPr>
        <sz val="10"/>
        <rFont val="Arial"/>
        <family val="2"/>
      </rPr>
      <t xml:space="preserve"> Festwert</t>
    </r>
  </si>
  <si>
    <t>für EZE</t>
  </si>
  <si>
    <t>f&gt;</t>
  </si>
  <si>
    <t>f&lt;</t>
  </si>
  <si>
    <t xml:space="preserve">für Speicher </t>
  </si>
  <si>
    <t>VNB-Vorgabe Statik</t>
  </si>
  <si>
    <t>Q (U)-Kennlinie</t>
  </si>
  <si>
    <r>
      <t xml:space="preserve"> KL cos</t>
    </r>
    <r>
      <rPr>
        <i/>
        <sz val="10"/>
        <rFont val="Symbol"/>
        <family val="1"/>
        <charset val="2"/>
      </rPr>
      <t xml:space="preserve">j </t>
    </r>
    <r>
      <rPr>
        <i/>
        <sz val="10"/>
        <rFont val="Arial"/>
        <family val="2"/>
      </rPr>
      <t>(P)</t>
    </r>
  </si>
  <si>
    <t xml:space="preserve"> (an Generatorklemmen)</t>
  </si>
  <si>
    <t>VDE-Standard</t>
  </si>
  <si>
    <t>VDE-KL (s = 5%)</t>
  </si>
  <si>
    <r>
      <t xml:space="preserve"> fester cos </t>
    </r>
    <r>
      <rPr>
        <sz val="10"/>
        <rFont val="Symbol"/>
        <family val="1"/>
        <charset val="2"/>
      </rPr>
      <t>j</t>
    </r>
    <r>
      <rPr>
        <sz val="10"/>
        <rFont val="Arial"/>
        <family val="2"/>
      </rPr>
      <t>:</t>
    </r>
  </si>
  <si>
    <r>
      <t xml:space="preserve"> fester cos </t>
    </r>
    <r>
      <rPr>
        <sz val="10"/>
        <rFont val="Symbol"/>
        <family val="1"/>
        <charset val="2"/>
      </rPr>
      <t xml:space="preserve">j </t>
    </r>
    <r>
      <rPr>
        <sz val="10"/>
        <rFont val="Arial"/>
        <family val="2"/>
      </rPr>
      <t>:</t>
    </r>
  </si>
  <si>
    <t xml:space="preserve">gehört technisch zur </t>
  </si>
  <si>
    <t xml:space="preserve"> Anschluss des </t>
  </si>
  <si>
    <t xml:space="preserve"> Speichersystems</t>
  </si>
  <si>
    <t>AC-gekoppelt</t>
  </si>
  <si>
    <t>DC-gekoppelt</t>
  </si>
  <si>
    <t>Inselnetz bildendes System nach VDE-AR-E 2510-2</t>
  </si>
  <si>
    <t>Wechselstrom</t>
  </si>
  <si>
    <t>Drehstrom</t>
  </si>
  <si>
    <t xml:space="preserve"> kWh</t>
  </si>
  <si>
    <t xml:space="preserve"> Bemessungsspannung</t>
  </si>
  <si>
    <t xml:space="preserve"> nutzbare Kapazität</t>
  </si>
  <si>
    <t>allpolige Trennung vom öffentlichen Netz bei Netzersatzbetrieb</t>
  </si>
  <si>
    <t>NA-Schutz nach geltender VDE-AR-N 4105 vorhanden</t>
  </si>
  <si>
    <t xml:space="preserve"> Umrichter des</t>
  </si>
  <si>
    <t xml:space="preserve"> AC-Bemessungsstrom</t>
  </si>
  <si>
    <t>ind.</t>
  </si>
  <si>
    <t xml:space="preserve"> Anschlusskonzept</t>
  </si>
  <si>
    <r>
      <t xml:space="preserve"> Nummer der Abbildung in </t>
    </r>
    <r>
      <rPr>
        <sz val="10"/>
        <color rgb="FF0070C0"/>
        <rFont val="Arial"/>
        <family val="2"/>
      </rPr>
      <t>Abschnitt 5</t>
    </r>
    <r>
      <rPr>
        <sz val="10"/>
        <rFont val="Arial"/>
        <family val="2"/>
      </rPr>
      <t xml:space="preserve"> gemäß FNN-Hinweis
 zum "Anschluss und Betrieb von Speichern am NS-Netz"</t>
    </r>
  </si>
  <si>
    <t>Übersichtsschaltplan (einpolig) ist beigefügt</t>
  </si>
  <si>
    <t>unterschiedliche Primärenergieträger werden getrennt erfasst</t>
  </si>
  <si>
    <t>unterschiedliche Einspeisevergütungen werden korrekt erfasst</t>
  </si>
  <si>
    <t xml:space="preserve"> verwendete(r) Primärenergieträger</t>
  </si>
  <si>
    <t>Energie des Speichersystems wird nicht vom Netz bezogen und 
als geförderte Energie eingespeist</t>
  </si>
  <si>
    <t xml:space="preserve"> Nachweise</t>
  </si>
  <si>
    <t>in Speicher integriert</t>
  </si>
  <si>
    <t>in Umrichter integriert</t>
  </si>
  <si>
    <t>VDE-KL (s = 5%) für 50,2 Hz &lt; f &lt; 51,5 Hz</t>
  </si>
  <si>
    <t>VDE-KL (s = 2%) für 47,5 Hz &lt; f &lt; 49,8 Hz</t>
  </si>
  <si>
    <t xml:space="preserve"> Verschiebungsfaktor +P</t>
  </si>
  <si>
    <r>
      <t>S</t>
    </r>
    <r>
      <rPr>
        <vertAlign val="subscript"/>
        <sz val="10"/>
        <rFont val="Arial"/>
        <family val="2"/>
      </rPr>
      <t>Smax</t>
    </r>
    <r>
      <rPr>
        <sz val="10"/>
        <rFont val="Arial"/>
        <family val="2"/>
      </rPr>
      <t xml:space="preserve"> ≤ 4,6 kVA </t>
    </r>
  </si>
  <si>
    <r>
      <t>S</t>
    </r>
    <r>
      <rPr>
        <vertAlign val="subscript"/>
        <sz val="10"/>
        <rFont val="Arial"/>
        <family val="2"/>
      </rPr>
      <t>Smax</t>
    </r>
    <r>
      <rPr>
        <sz val="10"/>
        <rFont val="Arial"/>
        <family val="2"/>
      </rPr>
      <t xml:space="preserve"> &gt; 4,6 kVA </t>
    </r>
  </si>
  <si>
    <t>fester Verschiebungsfaktor</t>
  </si>
  <si>
    <t xml:space="preserve">fester Verschiebungsfaktor   </t>
  </si>
  <si>
    <r>
      <t>Schaltstromfaktor k</t>
    </r>
    <r>
      <rPr>
        <vertAlign val="subscript"/>
        <sz val="10"/>
        <rFont val="Arial"/>
        <family val="2"/>
      </rPr>
      <t>imax</t>
    </r>
  </si>
  <si>
    <t xml:space="preserve">f &lt; </t>
  </si>
  <si>
    <r>
      <t xml:space="preserve">  P (f)-Regelung  </t>
    </r>
    <r>
      <rPr>
        <sz val="10"/>
        <rFont val="Arial"/>
        <family val="2"/>
      </rPr>
      <t>f &gt;</t>
    </r>
  </si>
  <si>
    <t xml:space="preserve">LG </t>
  </si>
  <si>
    <t>VNB-Vorgabe,   s=</t>
  </si>
  <si>
    <t xml:space="preserve"> Oberschwingungen </t>
  </si>
  <si>
    <t xml:space="preserve"> Ordnungszahl µ </t>
  </si>
  <si>
    <r>
      <t xml:space="preserve"> OS-Strom I</t>
    </r>
    <r>
      <rPr>
        <vertAlign val="subscript"/>
        <sz val="10"/>
        <rFont val="Arial"/>
        <family val="2"/>
      </rPr>
      <t>µ</t>
    </r>
    <r>
      <rPr>
        <sz val="10"/>
        <rFont val="Arial"/>
        <family val="2"/>
      </rPr>
      <t xml:space="preserve"> [A] </t>
    </r>
  </si>
  <si>
    <t xml:space="preserve"> P (f)-Regelung </t>
  </si>
  <si>
    <t xml:space="preserve"> Q-Regelung </t>
  </si>
  <si>
    <t xml:space="preserve"> Zählertyp</t>
  </si>
  <si>
    <t xml:space="preserve"> Messung Speicher</t>
  </si>
  <si>
    <t xml:space="preserve">   ohne Messung</t>
  </si>
  <si>
    <t>Rückbau</t>
  </si>
  <si>
    <t>ja</t>
  </si>
  <si>
    <t>nein</t>
  </si>
  <si>
    <t>Datenblätter für die EZA und</t>
  </si>
  <si>
    <t>Ist ein maßstäblicher Lageplan mit Bezeichnung und Grenzen des Grundstücks sowie Aufstellungsort der Erzeugungsanlage beigefügt?</t>
  </si>
  <si>
    <t>Liegen die Einheitenzertifikate nach VDE-AR-N 4105 bzw. nach VDE-AR-N 4110 vor?</t>
  </si>
  <si>
    <t>Ist das Zertifikat für den NA-Schutz beigefügt?</t>
  </si>
  <si>
    <t>Soweit erforderlich: Zertifikat für die Leistungsflussüberwachung am NAP 
(70%-Begrenzung) bzw. Symmetriereinrichtung nach VDE-AR-N 4100 beigefügt?</t>
  </si>
  <si>
    <t>Ist ein Übersichtsschaltplan (einpolige Darstellung) ab Netzanschluss (inkl. Anordnung der Mess- und Schutzeinrichtungen) beigefügt?</t>
  </si>
  <si>
    <t>Der geplante Inbetriebsetzungstermin ist der / ist die KW</t>
  </si>
  <si>
    <t>Anmeldevordruck "Anmeldung zum Netzanschluss (Strom) - ANS" beigefügt</t>
  </si>
  <si>
    <t>VNB -Registrier-Nr. der ANS</t>
  </si>
  <si>
    <r>
      <t xml:space="preserve"> P</t>
    </r>
    <r>
      <rPr>
        <vertAlign val="subscript"/>
        <sz val="10"/>
        <rFont val="Arial"/>
        <family val="2"/>
      </rPr>
      <t>Amax</t>
    </r>
  </si>
  <si>
    <r>
      <t xml:space="preserve"> P</t>
    </r>
    <r>
      <rPr>
        <b/>
        <vertAlign val="subscript"/>
        <sz val="10"/>
        <rFont val="Arial"/>
        <family val="2"/>
      </rPr>
      <t>Amax</t>
    </r>
  </si>
  <si>
    <r>
      <t xml:space="preserve"> P</t>
    </r>
    <r>
      <rPr>
        <vertAlign val="subscript"/>
        <sz val="10"/>
        <rFont val="Arial"/>
        <family val="2"/>
      </rPr>
      <t>E vorh</t>
    </r>
    <r>
      <rPr>
        <sz val="10"/>
        <rFont val="Arial"/>
        <family val="2"/>
      </rPr>
      <t xml:space="preserve"> [kW]</t>
    </r>
  </si>
  <si>
    <r>
      <t xml:space="preserve"> P</t>
    </r>
    <r>
      <rPr>
        <vertAlign val="subscript"/>
        <sz val="10"/>
        <rFont val="Arial"/>
        <family val="2"/>
      </rPr>
      <t>E neu</t>
    </r>
    <r>
      <rPr>
        <sz val="10"/>
        <rFont val="Arial"/>
        <family val="2"/>
      </rPr>
      <t xml:space="preserve"> [kW]</t>
    </r>
  </si>
  <si>
    <r>
      <t xml:space="preserve"> P</t>
    </r>
    <r>
      <rPr>
        <vertAlign val="subscript"/>
        <sz val="10"/>
        <rFont val="Arial"/>
        <family val="2"/>
      </rPr>
      <t>E rück</t>
    </r>
    <r>
      <rPr>
        <sz val="10"/>
        <rFont val="Arial"/>
        <family val="2"/>
      </rPr>
      <t xml:space="preserve"> [kW]</t>
    </r>
  </si>
  <si>
    <r>
      <t xml:space="preserve"> S</t>
    </r>
    <r>
      <rPr>
        <b/>
        <sz val="10"/>
        <rFont val="Arial"/>
        <family val="2"/>
      </rPr>
      <t xml:space="preserve"> P</t>
    </r>
    <r>
      <rPr>
        <b/>
        <vertAlign val="subscript"/>
        <sz val="10"/>
        <rFont val="Arial"/>
        <family val="2"/>
      </rPr>
      <t>E</t>
    </r>
    <r>
      <rPr>
        <b/>
        <sz val="10"/>
        <rFont val="Arial"/>
        <family val="2"/>
      </rPr>
      <t xml:space="preserve"> [kW]</t>
    </r>
  </si>
  <si>
    <t>Erzeugungseinheit</t>
  </si>
  <si>
    <t xml:space="preserve">      vorhanden, siehe Datenblatt "Speicher am NS-Netz"</t>
  </si>
  <si>
    <t>Konto</t>
  </si>
  <si>
    <t>entfällt</t>
  </si>
  <si>
    <t>Unterschrift(en) des/der Zahlungspflichtigen</t>
  </si>
  <si>
    <r>
      <t>P</t>
    </r>
    <r>
      <rPr>
        <vertAlign val="subscript"/>
        <sz val="10"/>
        <rFont val="Arial"/>
        <family val="2"/>
      </rPr>
      <t>Amax</t>
    </r>
    <r>
      <rPr>
        <sz val="10"/>
        <rFont val="Arial"/>
        <family val="2"/>
      </rPr>
      <t xml:space="preserve"> [kW]</t>
    </r>
  </si>
  <si>
    <r>
      <t>S</t>
    </r>
    <r>
      <rPr>
        <vertAlign val="subscript"/>
        <sz val="10"/>
        <rFont val="Arial"/>
        <family val="2"/>
      </rPr>
      <t>Amax</t>
    </r>
    <r>
      <rPr>
        <sz val="10"/>
        <rFont val="Arial"/>
        <family val="2"/>
      </rPr>
      <t xml:space="preserve"> [kVA]</t>
    </r>
  </si>
  <si>
    <r>
      <t>P</t>
    </r>
    <r>
      <rPr>
        <vertAlign val="subscript"/>
        <sz val="10"/>
        <rFont val="Arial"/>
        <family val="2"/>
      </rPr>
      <t>Amax</t>
    </r>
    <r>
      <rPr>
        <sz val="10"/>
        <rFont val="Arial"/>
        <family val="2"/>
      </rPr>
      <t xml:space="preserve"> [kWp]</t>
    </r>
  </si>
  <si>
    <t xml:space="preserve"> Einheitenzertifikate für EZE/Speicher vorhanden</t>
  </si>
  <si>
    <t xml:space="preserve"> Zertifikate für Leistungsflussüberwachung/Symmetrieeinrichtung vorhanden</t>
  </si>
  <si>
    <t xml:space="preserve"> Vorprüfung + Inbetriebsetzungsprüfung der Abrechnungsmessung erfolgt</t>
  </si>
  <si>
    <t>im Umrichter</t>
  </si>
  <si>
    <t>am NAP</t>
  </si>
  <si>
    <t>kW</t>
  </si>
  <si>
    <t>Nachweis durch Anlagenbetreiber (bitte Zertifikat beifügen)</t>
  </si>
  <si>
    <t xml:space="preserve"> Einstellung im Umrichter</t>
  </si>
  <si>
    <r>
      <t xml:space="preserve">  P (f)-Regelung   </t>
    </r>
    <r>
      <rPr>
        <sz val="10"/>
        <rFont val="Arial"/>
        <family val="2"/>
      </rPr>
      <t>f &gt;</t>
    </r>
  </si>
  <si>
    <t xml:space="preserve">auf </t>
  </si>
  <si>
    <t xml:space="preserve"> Zertifikat für den integrierten NA-Schutz vorhanden</t>
  </si>
  <si>
    <t xml:space="preserve"> Energieflusssensor-Funktionstest durch Errichter durchgeführt, bestanden</t>
  </si>
  <si>
    <t xml:space="preserve"> Zertifikat für den zentralen NA-Schutz vorhanden</t>
  </si>
  <si>
    <t>--&gt;</t>
  </si>
  <si>
    <t xml:space="preserve"> Die Inbetriebsetzung der EZA am VNB-Netz erfolgte am:</t>
  </si>
  <si>
    <r>
      <t xml:space="preserve"> vereinbarte Anschluss-Wirkleistung Einspeisung P</t>
    </r>
    <r>
      <rPr>
        <vertAlign val="subscript"/>
        <sz val="10"/>
        <rFont val="Arial"/>
        <family val="2"/>
      </rPr>
      <t>AV, E</t>
    </r>
  </si>
  <si>
    <r>
      <t xml:space="preserve"> maximale Wirkleistung der Erzeugungsanlage P</t>
    </r>
    <r>
      <rPr>
        <vertAlign val="subscript"/>
        <sz val="10"/>
        <rFont val="Arial"/>
        <family val="2"/>
      </rPr>
      <t>Amax</t>
    </r>
  </si>
  <si>
    <t xml:space="preserve"> Der Entscheidung liegt folgende vollständige Dokumentation zu Grunde:</t>
  </si>
  <si>
    <t>Zertifikat für den Netz- und Anlagenschutz und, soweit im jeweiligen Anschlussfall erforderlich:</t>
  </si>
  <si>
    <t>Zertifikat für die Leistungsflussüberwachung am Netzanschlusspunkt</t>
  </si>
  <si>
    <t>1p</t>
  </si>
  <si>
    <t>2p</t>
  </si>
  <si>
    <t>3p</t>
  </si>
  <si>
    <t>ausreichend, somit Bearbeitungsbeginn am</t>
  </si>
  <si>
    <t xml:space="preserve"> Typ </t>
  </si>
  <si>
    <r>
      <t xml:space="preserve"> KS-Strom I</t>
    </r>
    <r>
      <rPr>
        <vertAlign val="subscript"/>
        <sz val="10"/>
        <rFont val="Arial"/>
        <family val="2"/>
      </rPr>
      <t>k</t>
    </r>
    <r>
      <rPr>
        <sz val="10"/>
        <rFont val="Arial"/>
        <family val="2"/>
      </rPr>
      <t>"</t>
    </r>
  </si>
  <si>
    <t>Einheitenzertifikat nach VDE-AR-N 4105 bzw. 
nach VDE-AR-N 4110 liegt vor</t>
  </si>
  <si>
    <t xml:space="preserve"> Zertifikat Nr. </t>
  </si>
  <si>
    <r>
      <t xml:space="preserve"> falls zutreffend, bitte </t>
    </r>
    <r>
      <rPr>
        <b/>
        <sz val="10"/>
        <rFont val="Arial"/>
        <family val="2"/>
      </rPr>
      <t>ergänzend</t>
    </r>
    <r>
      <rPr>
        <sz val="10"/>
        <rFont val="Arial"/>
        <family val="2"/>
      </rPr>
      <t xml:space="preserve"> ankreuzen</t>
    </r>
  </si>
  <si>
    <t xml:space="preserve"> Datenblatt E.2 - Erzeugungseinheiten (EZE)</t>
  </si>
  <si>
    <t xml:space="preserve"> Datenblatt E.2 - Erzeugungseinheiten (EZA)</t>
  </si>
  <si>
    <t xml:space="preserve"> Datenblatt E.3 - Speicher</t>
  </si>
  <si>
    <t xml:space="preserve"> E.1 Antragstellung für Erzeugungsanlagen am Niederspannungsnetz *</t>
  </si>
  <si>
    <t xml:space="preserve"> Datenblatt E.1 - Antragstellung Erzeugungsanlagen</t>
  </si>
  <si>
    <t xml:space="preserve"> E.2 Datenblatt - Erzeugungsanlagen am Niederspannungsnetz</t>
  </si>
  <si>
    <t xml:space="preserve"> E.2 Datenblatt - Erzeugungseinheiten am Niederspannungsnetz</t>
  </si>
  <si>
    <t xml:space="preserve"> E.3 Datenblatt - Speicher am Niederspannungsnetz</t>
  </si>
  <si>
    <t xml:space="preserve"> E.8 Prüfvermerke VNB</t>
  </si>
  <si>
    <t xml:space="preserve"> E.8 Inbetriebsetzungsprotokoll - Erzeugungsanlagen/Speicher NS</t>
  </si>
  <si>
    <t>Sofern die Erzeugungsanlage/der Speicher im Sinne der zur Zeit gültigen DIN VDE-Bestimmungen und der Unfallverhütungsvorschrift DGUV Vorschrift 3 als abgeschlossene elektrische Betriebsstätte gilt, dürfen Laien diese Betriebsstätte nur in Begleitung von Elektrofachkräften oder elektrisch unterwiesenen Personen betreten.</t>
  </si>
  <si>
    <t>Die Erzeugungsanlage und/oder der Speicher ist/sind nach VDE-AR-N 4105, VDE-AR-N 4100 und den Technischen Anschlussbedingungen des Netzbetreibers errichtet. Im Rahmen der Übergabe hat der Anlagenerrichter den Anlagenbetreiber einzuweisen und eine vollständige Dokumentation inkl. Schaltplan nach den jeweils gültigen VDE-Bestimmungen zu übergeben
Der Anlagenerrichter erklärt die Erzeugungsanlage gemäß DGUV Vorschrift 3 §§ 3 und 5 oder TRBS 1201 für betriebsbereit.</t>
  </si>
  <si>
    <r>
      <t xml:space="preserve"> E.9 Erteilung der endgültigen Betriebserlaubnis für P</t>
    </r>
    <r>
      <rPr>
        <b/>
        <vertAlign val="subscript"/>
        <sz val="12"/>
        <rFont val="Arial"/>
        <family val="2"/>
      </rPr>
      <t>Amax</t>
    </r>
    <r>
      <rPr>
        <b/>
        <sz val="12"/>
        <rFont val="Arial"/>
        <family val="2"/>
      </rPr>
      <t xml:space="preserve"> ≥ 135 kW</t>
    </r>
  </si>
  <si>
    <t>Der vorgenannten Erzeugungsanlage wird die endgültige Betriebserlaubnis erteilt.</t>
  </si>
  <si>
    <r>
      <t>Inbetriebsetzungsprotokoll</t>
    </r>
    <r>
      <rPr>
        <sz val="10"/>
        <rFont val="Arial"/>
        <family val="2"/>
      </rPr>
      <t xml:space="preserve"> für Erzeugungsanlagen und Speicher (E.8)</t>
    </r>
  </si>
  <si>
    <t>Einheitenzertifikat (Vordruck E.4)</t>
  </si>
  <si>
    <t>Spannungsrückgangsschutz U&lt;&lt;</t>
  </si>
  <si>
    <r>
      <t xml:space="preserve"> Scheinleistung S</t>
    </r>
    <r>
      <rPr>
        <vertAlign val="subscript"/>
        <sz val="10"/>
        <rFont val="Arial"/>
        <family val="2"/>
      </rPr>
      <t>URmax</t>
    </r>
  </si>
  <si>
    <r>
      <t xml:space="preserve"> Wirkleistung P</t>
    </r>
    <r>
      <rPr>
        <vertAlign val="subscript"/>
        <sz val="10"/>
        <rFont val="Arial"/>
        <family val="2"/>
      </rPr>
      <t>URmax</t>
    </r>
  </si>
  <si>
    <r>
      <t xml:space="preserve"> Spitzenleistung P</t>
    </r>
    <r>
      <rPr>
        <vertAlign val="subscript"/>
        <sz val="10"/>
        <rFont val="Arial"/>
        <family val="2"/>
      </rPr>
      <t>spitze</t>
    </r>
  </si>
  <si>
    <r>
      <t xml:space="preserve"> Max-Leistung P</t>
    </r>
    <r>
      <rPr>
        <vertAlign val="subscript"/>
        <sz val="10"/>
        <rFont val="Arial"/>
        <family val="2"/>
      </rPr>
      <t>max</t>
    </r>
  </si>
  <si>
    <t>SWANKG</t>
  </si>
  <si>
    <t>Uc</t>
  </si>
  <si>
    <t>U1</t>
  </si>
  <si>
    <t>U&gt;</t>
  </si>
  <si>
    <t>U2</t>
  </si>
  <si>
    <t>Q</t>
  </si>
  <si>
    <r>
      <t xml:space="preserve">cos </t>
    </r>
    <r>
      <rPr>
        <sz val="10"/>
        <color rgb="FF000000"/>
        <rFont val="Symbol"/>
        <family val="1"/>
        <charset val="2"/>
      </rPr>
      <t>j</t>
    </r>
  </si>
  <si>
    <r>
      <t>U</t>
    </r>
    <r>
      <rPr>
        <vertAlign val="subscript"/>
        <sz val="10"/>
        <color rgb="FF000000"/>
        <rFont val="Arial"/>
        <family val="2"/>
      </rPr>
      <t>akt&gt;</t>
    </r>
  </si>
  <si>
    <t>U3</t>
  </si>
  <si>
    <r>
      <t>U</t>
    </r>
    <r>
      <rPr>
        <vertAlign val="subscript"/>
        <sz val="10"/>
        <color rgb="FF000000"/>
        <rFont val="Arial"/>
        <family val="2"/>
      </rPr>
      <t>akt&lt;</t>
    </r>
  </si>
  <si>
    <t>U4</t>
  </si>
  <si>
    <r>
      <t>P</t>
    </r>
    <r>
      <rPr>
        <vertAlign val="subscript"/>
        <sz val="10"/>
        <color rgb="FF000000"/>
        <rFont val="Arial"/>
        <family val="2"/>
      </rPr>
      <t>akt</t>
    </r>
  </si>
  <si>
    <t>unter</t>
  </si>
  <si>
    <t>über</t>
  </si>
  <si>
    <t xml:space="preserve"> Erzeugungseinheit - keine Fotovoltaikanlage</t>
  </si>
  <si>
    <t xml:space="preserve"> kvar</t>
  </si>
  <si>
    <t xml:space="preserve"> entfällt</t>
  </si>
  <si>
    <t xml:space="preserve">des Neigungswinkels von </t>
  </si>
  <si>
    <t xml:space="preserve">  ausschließlich (100%) </t>
  </si>
  <si>
    <t xml:space="preserve"> E.0 Netzanschlussbegehren -  Informationsaustausch gemäß § 8 Abs. 5 EEG 2021</t>
  </si>
  <si>
    <r>
      <t xml:space="preserve"> Eigenerzeugungsanlagen (EZA) am Niederspannungsnetz </t>
    </r>
    <r>
      <rPr>
        <sz val="10"/>
        <rFont val="Arial"/>
        <family val="2"/>
      </rPr>
      <t>(wird dem Einreichenden vom NB übergeben)</t>
    </r>
  </si>
  <si>
    <t>Unterschrift des Anschlussbegehrenden</t>
  </si>
  <si>
    <t xml:space="preserve">      stufenweise</t>
  </si>
  <si>
    <t xml:space="preserve">      stufenlos</t>
  </si>
  <si>
    <r>
      <t>trifft zu (</t>
    </r>
    <r>
      <rPr>
        <sz val="10"/>
        <rFont val="Symbol"/>
        <family val="1"/>
        <charset val="2"/>
      </rPr>
      <t>S</t>
    </r>
    <r>
      <rPr>
        <sz val="10"/>
        <rFont val="Arial"/>
        <family val="2"/>
      </rPr>
      <t xml:space="preserve"> S</t>
    </r>
    <r>
      <rPr>
        <vertAlign val="subscript"/>
        <sz val="10"/>
        <rFont val="Arial"/>
        <family val="2"/>
      </rPr>
      <t>Amax</t>
    </r>
    <r>
      <rPr>
        <sz val="10"/>
        <rFont val="Arial"/>
        <family val="2"/>
      </rPr>
      <t xml:space="preserve"> &gt; 25 kW)</t>
    </r>
  </si>
  <si>
    <r>
      <t>trifft nicht zu (</t>
    </r>
    <r>
      <rPr>
        <sz val="10"/>
        <rFont val="Symbol"/>
        <family val="1"/>
        <charset val="2"/>
      </rPr>
      <t>S</t>
    </r>
    <r>
      <rPr>
        <sz val="10"/>
        <rFont val="Arial"/>
        <family val="2"/>
      </rPr>
      <t xml:space="preserve"> S</t>
    </r>
    <r>
      <rPr>
        <vertAlign val="subscript"/>
        <sz val="10"/>
        <rFont val="Arial"/>
        <family val="2"/>
      </rPr>
      <t>Amax</t>
    </r>
    <r>
      <rPr>
        <sz val="10"/>
        <rFont val="Arial"/>
        <family val="2"/>
      </rPr>
      <t xml:space="preserve"> </t>
    </r>
    <r>
      <rPr>
        <sz val="10"/>
        <rFont val="Calibri"/>
        <family val="2"/>
      </rPr>
      <t>≤</t>
    </r>
    <r>
      <rPr>
        <sz val="10"/>
        <rFont val="Arial"/>
        <family val="2"/>
      </rPr>
      <t xml:space="preserve"> 25 kW)</t>
    </r>
  </si>
  <si>
    <r>
      <t>trifft zu (</t>
    </r>
    <r>
      <rPr>
        <sz val="10"/>
        <rFont val="Symbol"/>
        <family val="1"/>
        <charset val="2"/>
      </rPr>
      <t>S</t>
    </r>
    <r>
      <rPr>
        <sz val="10"/>
        <rFont val="Arial"/>
        <family val="2"/>
      </rPr>
      <t xml:space="preserve"> P</t>
    </r>
    <r>
      <rPr>
        <vertAlign val="subscript"/>
        <sz val="10"/>
        <rFont val="Arial"/>
        <family val="2"/>
      </rPr>
      <t>Amax</t>
    </r>
    <r>
      <rPr>
        <sz val="10"/>
        <rFont val="Arial"/>
        <family val="2"/>
      </rPr>
      <t xml:space="preserve"> &gt; 25 kW)</t>
    </r>
  </si>
  <si>
    <r>
      <t>trifft nicht zu (</t>
    </r>
    <r>
      <rPr>
        <sz val="10"/>
        <rFont val="Symbol"/>
        <family val="1"/>
        <charset val="2"/>
      </rPr>
      <t>S</t>
    </r>
    <r>
      <rPr>
        <sz val="10"/>
        <rFont val="Arial"/>
        <family val="2"/>
      </rPr>
      <t xml:space="preserve"> P</t>
    </r>
    <r>
      <rPr>
        <vertAlign val="subscript"/>
        <sz val="10"/>
        <rFont val="Arial"/>
        <family val="2"/>
      </rPr>
      <t>Amax</t>
    </r>
    <r>
      <rPr>
        <sz val="10"/>
        <rFont val="Arial"/>
        <family val="2"/>
      </rPr>
      <t xml:space="preserve"> </t>
    </r>
    <r>
      <rPr>
        <sz val="10"/>
        <rFont val="Calibri"/>
        <family val="2"/>
      </rPr>
      <t>≤</t>
    </r>
    <r>
      <rPr>
        <sz val="10"/>
        <rFont val="Arial"/>
        <family val="2"/>
      </rPr>
      <t xml:space="preserve"> 25 kW)</t>
    </r>
  </si>
  <si>
    <t>befindet sich auf Flächen bis zu 200 m Entfernung entlang von Autobahnen (ab Außenrand Fahrbahn) oder Schienenwegen</t>
  </si>
  <si>
    <t>befindet sich auf Flächen, die zum Zeitpunkt des Aufstellungs-/ Änderungsbeschlusses des B-Plans bereits versiegelt waren</t>
  </si>
  <si>
    <t>bei Inbetriebnahme ab dem 01.01.2021: 
Die installierte Leistung beträgt maximal 100 kW (§ 21 Abs. 1 Nr. 1 EEG).</t>
  </si>
  <si>
    <t>Die PV-Anlage ist ausschließlich in, an oder auf einem Gebäude angebracht, das kein Wohn-gebäude darstellt und im Außenbereich (nach § 35 Baugesetzbuch) errichtet wurde (§ 48 Abs.
3 EEG). Die Voraussetzungen nach § 48 Abs. 3 Ziff. 1 - 3 EEG liegen nachweislich vor.</t>
  </si>
  <si>
    <t>Die PV-Anlage verfügt über eine installierte Leistung von höchstens 25 kW und ist am Netz-
verknüpfungspunkt zum Zeitpunkt der Inbetriebnahme auf eine maximale Einspeiseleistung 
von 70 Prozent der installierten Leistung gemäß § 9 Abs. 2 Nr. 2 EEG begrenzt. Das
Inbetriebnahmeprotokoll der Einrichtung liegt vor.</t>
  </si>
  <si>
    <t>Selbstverbrauch + Überschusseinspeisung (gemäß § 3 Nr. 19 EEG 2021)</t>
  </si>
  <si>
    <t>Stromverbrauch auf sonstige Art (gemäß § 61a Abs. 1 Satz 3 EEG 2021)</t>
  </si>
  <si>
    <t>die Anlage erfüllt keine der oben genannten Kriterien; die Anlagenleistung beträgt jedoch max. 30 kW. Der Verbrauch des durch die Erzeugungsanlage zumindest teilweise versorgten Objektes kann aus den folgenden Gründen den Grenzwert von 30.000 kWh pro Jahr nicht überschreiten:</t>
  </si>
  <si>
    <t xml:space="preserve">Eigenversorgung nach § 3 Nr. 19 EEG 2021 </t>
  </si>
  <si>
    <t xml:space="preserve">Eigenversorgung wird nach § 3 Nr. 19 EEG 2021 wie folgt definiert: </t>
  </si>
  <si>
    <t>Eine natürliche oder juristische Person betreibt eine Stromerzeugungsanlage selbst
(§ 3 Nr. 19 EEG 2021),</t>
  </si>
  <si>
    <t xml:space="preserve">der in dieser Stromerzeugungsanlage erzeugte Strom wird durch dieselbe natürliche oder juristische Person selbst verbraucht (§ 3 Nr. 19 EEG 2021), </t>
  </si>
  <si>
    <t>der Strom wird nicht durch ein Netz durchgeleitet (§ 3 Nr. 19 EEG 2021).</t>
  </si>
  <si>
    <t xml:space="preserve">Ich bestätige die Richtigkeit aller gemachten Angaben und insbesondere, dass die Voraussetzungen für die Eigenversorgung nach § 3 Nr. 19 EEG 2021 vorliegen. </t>
  </si>
  <si>
    <t xml:space="preserve"> Anlagenregistrierung im Marktstammdatenregister erfolgt</t>
  </si>
  <si>
    <t xml:space="preserve"> (§ 9 bzw. 10b EEG)</t>
  </si>
  <si>
    <t>die Anlage ist eine Fotovoltaikanlage mit einer Leistung von bis zu 25,00 kWp</t>
  </si>
  <si>
    <t>die Anlage ist eine Fotovoltaikanlage mit einer Leistung über 25,00 kWp,
aber unter 30 kWp; die max. Stromerzeugung liegt unter 30.000 kWh/a 
auf Grund</t>
  </si>
  <si>
    <t>Die Anlage ist zum Zeitpunkt der Inbetriebnahme mit einer technischen Einrichtung gemäß 
§ 9 Abs. 2 nr. 1 EEG ausgestattet. Das Inbetriebnahmeprotokoll der Einrichtung liegt bei.</t>
  </si>
  <si>
    <t xml:space="preserve"> Alle Angaben beruhen auf dem EEG 2021.</t>
  </si>
  <si>
    <t>die Anlage fällt nicht unter Bestandsschutz nach § 61 ff EEG 2021</t>
  </si>
  <si>
    <t>mein Unternehmen versorgt sich am Standort dieser Anlage vollständig selbst mit Strom aus erneuerbaren Energien; für den nicht selbstverbrauchten Strom der Anlage wird keine finanzielle Förderung nach § 19 Abs. 1 oder § 50  EEG 2021 in Anspruch genommen</t>
  </si>
  <si>
    <t>Der Anlagenbetreiber bestätigt, dass er die Anlage gemäß Anlagenregisterverordnung innerhalb der darin genannten Fristen im Marktstammdatenregister gemeldet hat.</t>
  </si>
  <si>
    <t>S</t>
  </si>
  <si>
    <t>cos</t>
  </si>
  <si>
    <t>sin</t>
  </si>
  <si>
    <t>P</t>
  </si>
  <si>
    <t>Q/P</t>
  </si>
  <si>
    <t>Q/S</t>
  </si>
  <si>
    <t>die Anlage ist eine Kraft-Wärme-Kopplungsanlage nach dem KWKG mit einer Leistung von bis zu 1 kW; auf Grund des Wärmebedarfes liegt die maximale Stromerzeugung jedoch bei 30.000 kWh pro Jahr oder darunter</t>
  </si>
  <si>
    <t>Ich habe das Vorangestellte zur Kenntnis genommen. Gegebenfalls als fehlend gekennzeichnete Unterlagen werde ich umgehend zur Verfügung stellen.</t>
  </si>
  <si>
    <t>(DIN EN 61000-3-2)</t>
  </si>
  <si>
    <t xml:space="preserve"> oder</t>
  </si>
  <si>
    <t>Steuer-Identnummer: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</si>
</sst>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164" formatCode="00"/>
    <numFmt numFmtId="165" formatCode="000"/>
    <numFmt numFmtId="166" formatCode="00000"/>
    <numFmt numFmtId="167" formatCode="#,##0.000"/>
    <numFmt numFmtId="168" formatCode="#,##0.0"/>
    <numFmt numFmtId="169" formatCode="\D\-00000"/>
    <numFmt numFmtId="170" formatCode="0.000"/>
    <numFmt numFmtId="171" formatCode="0.0"/>
    <numFmt numFmtId="172" formatCode="0.000%"/>
    <numFmt numFmtId="173" formatCode="0000000000000000000000"/>
    <numFmt numFmtId="174" formatCode="h:mm;@"/>
    <numFmt numFmtId="175" formatCode="\(0.000\)"/>
    <numFmt numFmtId="176" formatCode="0.0%"/>
    <numFmt numFmtId="177" formatCode="0.00000"/>
    <numFmt numFmtId="178" formatCode="0000"/>
  </numFmts>
  <fonts count="97" x14ac:knownFonts="1">
    <font>
      <sz val="10"/>
      <name val="Arial"/>
    </font>
    <font>
      <sz val="10"/>
      <name val="Arial"/>
      <family val="2"/>
    </font>
    <font>
      <sz val="10"/>
      <name val="Arial"/>
      <family val="2"/>
    </font>
    <font>
      <sz val="10"/>
      <name val="Arial"/>
      <family val="2"/>
    </font>
    <font>
      <sz val="10"/>
      <name val="Arial"/>
      <family val="2"/>
    </font>
    <font>
      <b/>
      <sz val="12"/>
      <name val="Arial"/>
      <family val="2"/>
    </font>
    <font>
      <b/>
      <sz val="12"/>
      <color indexed="10"/>
      <name val="Arial"/>
      <family val="2"/>
    </font>
    <font>
      <sz val="8"/>
      <name val="Arial"/>
      <family val="2"/>
    </font>
    <font>
      <b/>
      <sz val="10"/>
      <name val="Arial"/>
      <family val="2"/>
    </font>
    <font>
      <sz val="9"/>
      <name val="Arial"/>
      <family val="2"/>
    </font>
    <font>
      <sz val="9"/>
      <name val="Symbol"/>
      <family val="1"/>
      <charset val="2"/>
    </font>
    <font>
      <vertAlign val="subscript"/>
      <sz val="9"/>
      <name val="Arial"/>
      <family val="2"/>
    </font>
    <font>
      <b/>
      <sz val="10"/>
      <name val="Symbol"/>
      <family val="1"/>
      <charset val="2"/>
    </font>
    <font>
      <b/>
      <sz val="10"/>
      <name val="Times New Roman"/>
      <family val="1"/>
    </font>
    <font>
      <sz val="9"/>
      <name val="Arial"/>
      <family val="2"/>
    </font>
    <font>
      <b/>
      <sz val="10"/>
      <color indexed="10"/>
      <name val="Arial"/>
      <family val="2"/>
    </font>
    <font>
      <u/>
      <sz val="10"/>
      <color indexed="12"/>
      <name val="Arial"/>
      <family val="2"/>
    </font>
    <font>
      <u/>
      <sz val="9"/>
      <color indexed="12"/>
      <name val="Arial"/>
      <family val="2"/>
    </font>
    <font>
      <vertAlign val="subscript"/>
      <sz val="10"/>
      <name val="Arial"/>
      <family val="2"/>
    </font>
    <font>
      <sz val="10"/>
      <name val="Symbol"/>
      <family val="1"/>
      <charset val="2"/>
    </font>
    <font>
      <b/>
      <vertAlign val="subscript"/>
      <sz val="10"/>
      <name val="Arial"/>
      <family val="2"/>
    </font>
    <font>
      <sz val="8"/>
      <name val="Arial"/>
      <family val="2"/>
    </font>
    <font>
      <sz val="12"/>
      <name val="Arial"/>
      <family val="2"/>
    </font>
    <font>
      <sz val="11"/>
      <name val="Arial"/>
      <family val="2"/>
    </font>
    <font>
      <b/>
      <sz val="11"/>
      <name val="Arial"/>
      <family val="2"/>
    </font>
    <font>
      <sz val="11"/>
      <name val="Arial"/>
      <family val="2"/>
    </font>
    <font>
      <sz val="8"/>
      <color indexed="81"/>
      <name val="Tahoma"/>
      <family val="2"/>
    </font>
    <font>
      <sz val="8"/>
      <color indexed="12"/>
      <name val="Tahoma"/>
      <family val="2"/>
    </font>
    <font>
      <sz val="8"/>
      <color indexed="17"/>
      <name val="Tahoma"/>
      <family val="2"/>
    </font>
    <font>
      <b/>
      <sz val="8"/>
      <name val="Arial"/>
      <family val="2"/>
    </font>
    <font>
      <b/>
      <sz val="10"/>
      <name val="Arial"/>
      <family val="2"/>
    </font>
    <font>
      <b/>
      <sz val="8"/>
      <color indexed="81"/>
      <name val="Tahoma"/>
      <family val="2"/>
    </font>
    <font>
      <sz val="9"/>
      <color indexed="9"/>
      <name val="Arial"/>
      <family val="2"/>
    </font>
    <font>
      <b/>
      <sz val="8"/>
      <color indexed="10"/>
      <name val="Arial"/>
      <family val="2"/>
    </font>
    <font>
      <sz val="10"/>
      <color indexed="9"/>
      <name val="Arial"/>
      <family val="2"/>
    </font>
    <font>
      <sz val="10"/>
      <color indexed="8"/>
      <name val="Arial"/>
      <family val="2"/>
    </font>
    <font>
      <b/>
      <sz val="8"/>
      <color indexed="81"/>
      <name val="Arial"/>
      <family val="2"/>
    </font>
    <font>
      <sz val="8"/>
      <color indexed="12"/>
      <name val="Arial"/>
      <family val="2"/>
    </font>
    <font>
      <sz val="8"/>
      <color indexed="81"/>
      <name val="Arial"/>
      <family val="2"/>
    </font>
    <font>
      <b/>
      <sz val="11"/>
      <color indexed="10"/>
      <name val="Arial"/>
      <family val="2"/>
    </font>
    <font>
      <b/>
      <sz val="8"/>
      <color indexed="12"/>
      <name val="Arial"/>
      <family val="2"/>
    </font>
    <font>
      <sz val="9"/>
      <color indexed="81"/>
      <name val="Arial"/>
      <family val="2"/>
    </font>
    <font>
      <sz val="10"/>
      <color indexed="12"/>
      <name val="Arial"/>
      <family val="2"/>
    </font>
    <font>
      <sz val="10"/>
      <color indexed="10"/>
      <name val="Arial"/>
      <family val="2"/>
    </font>
    <font>
      <b/>
      <sz val="10"/>
      <color indexed="17"/>
      <name val="Arial"/>
      <family val="2"/>
    </font>
    <font>
      <b/>
      <sz val="8"/>
      <color indexed="12"/>
      <name val="Tahoma"/>
      <family val="2"/>
    </font>
    <font>
      <b/>
      <sz val="10"/>
      <color indexed="81"/>
      <name val="Arial"/>
      <family val="2"/>
    </font>
    <font>
      <sz val="16"/>
      <name val="Wingdings"/>
      <charset val="2"/>
    </font>
    <font>
      <vertAlign val="subscript"/>
      <sz val="8"/>
      <name val="Arial"/>
      <family val="2"/>
    </font>
    <font>
      <sz val="8"/>
      <name val="Symbol"/>
      <family val="1"/>
      <charset val="2"/>
    </font>
    <font>
      <b/>
      <i/>
      <sz val="10"/>
      <name val="Arial"/>
      <family val="2"/>
    </font>
    <font>
      <i/>
      <sz val="10"/>
      <name val="Arial"/>
      <family val="2"/>
    </font>
    <font>
      <b/>
      <sz val="9"/>
      <name val="Arial"/>
      <family val="2"/>
    </font>
    <font>
      <b/>
      <sz val="9"/>
      <name val="Symbol"/>
      <family val="1"/>
      <charset val="2"/>
    </font>
    <font>
      <sz val="10"/>
      <color rgb="FF000000"/>
      <name val="Arial"/>
      <family val="2"/>
    </font>
    <font>
      <sz val="8"/>
      <color rgb="FF000000"/>
      <name val="Tahoma"/>
      <family val="2"/>
    </font>
    <font>
      <sz val="9"/>
      <color theme="0"/>
      <name val="Arial"/>
      <family val="2"/>
    </font>
    <font>
      <sz val="9"/>
      <color indexed="81"/>
      <name val="Tahoma"/>
      <family val="2"/>
    </font>
    <font>
      <sz val="9"/>
      <color indexed="10"/>
      <name val="Arial"/>
      <family val="2"/>
    </font>
    <font>
      <sz val="9"/>
      <color indexed="12"/>
      <name val="Arial"/>
      <family val="2"/>
    </font>
    <font>
      <vertAlign val="subscript"/>
      <sz val="9"/>
      <color indexed="12"/>
      <name val="Arial"/>
      <family val="2"/>
    </font>
    <font>
      <sz val="9"/>
      <color indexed="12"/>
      <name val="Symbol"/>
      <family val="1"/>
      <charset val="2"/>
    </font>
    <font>
      <sz val="9"/>
      <color indexed="12"/>
      <name val="Tahoma"/>
      <family val="2"/>
    </font>
    <font>
      <vertAlign val="subscript"/>
      <sz val="9"/>
      <color indexed="81"/>
      <name val="Arial"/>
      <family val="2"/>
    </font>
    <font>
      <sz val="9"/>
      <color indexed="81"/>
      <name val="Symbol"/>
      <family val="1"/>
      <charset val="2"/>
    </font>
    <font>
      <sz val="10"/>
      <color theme="0"/>
      <name val="Arial"/>
      <family val="2"/>
    </font>
    <font>
      <vertAlign val="subscript"/>
      <sz val="10"/>
      <name val="Symbol"/>
      <family val="1"/>
      <charset val="2"/>
    </font>
    <font>
      <u/>
      <sz val="10"/>
      <name val="Arial"/>
      <family val="2"/>
    </font>
    <font>
      <sz val="6"/>
      <name val="Arial"/>
      <family val="2"/>
    </font>
    <font>
      <b/>
      <sz val="16"/>
      <name val="Arial"/>
      <family val="2"/>
    </font>
    <font>
      <sz val="16"/>
      <name val="Arial"/>
      <family val="2"/>
    </font>
    <font>
      <sz val="10"/>
      <color theme="4" tint="-0.249977111117893"/>
      <name val="Arial"/>
      <family val="2"/>
    </font>
    <font>
      <b/>
      <sz val="8"/>
      <name val="Symbol"/>
      <family val="1"/>
      <charset val="2"/>
    </font>
    <font>
      <sz val="7"/>
      <name val="Arial"/>
      <family val="2"/>
    </font>
    <font>
      <sz val="7"/>
      <color indexed="10"/>
      <name val="Arial"/>
      <family val="2"/>
    </font>
    <font>
      <sz val="7"/>
      <name val="Symbol"/>
      <family val="1"/>
      <charset val="2"/>
    </font>
    <font>
      <i/>
      <sz val="8"/>
      <color indexed="12"/>
      <name val="Arial"/>
      <family val="2"/>
    </font>
    <font>
      <i/>
      <sz val="8"/>
      <name val="Arial"/>
      <family val="2"/>
    </font>
    <font>
      <i/>
      <sz val="9"/>
      <color indexed="12"/>
      <name val="Arial"/>
      <family val="2"/>
    </font>
    <font>
      <sz val="5"/>
      <name val="Arial"/>
      <family val="2"/>
    </font>
    <font>
      <sz val="8"/>
      <color indexed="10"/>
      <name val="Arial"/>
      <family val="2"/>
    </font>
    <font>
      <sz val="10"/>
      <name val="Wingdings 2"/>
      <family val="1"/>
      <charset val="2"/>
    </font>
    <font>
      <sz val="9"/>
      <name val="Wingdings 2"/>
      <family val="1"/>
      <charset val="2"/>
    </font>
    <font>
      <sz val="9"/>
      <name val="Wingdings"/>
      <charset val="2"/>
    </font>
    <font>
      <b/>
      <sz val="14"/>
      <name val="Arial"/>
      <family val="2"/>
    </font>
    <font>
      <sz val="8"/>
      <color theme="0"/>
      <name val="Arial"/>
      <family val="2"/>
    </font>
    <font>
      <sz val="10"/>
      <name val="Arial"/>
      <family val="2"/>
    </font>
    <font>
      <b/>
      <sz val="9"/>
      <color indexed="81"/>
      <name val="Tahoma"/>
      <family val="2"/>
    </font>
    <font>
      <b/>
      <sz val="9"/>
      <color indexed="81"/>
      <name val="Arial"/>
      <family val="2"/>
    </font>
    <font>
      <i/>
      <sz val="10"/>
      <name val="Symbol"/>
      <family val="1"/>
      <charset val="2"/>
    </font>
    <font>
      <sz val="10"/>
      <color rgb="FF0070C0"/>
      <name val="Arial"/>
      <family val="2"/>
    </font>
    <font>
      <sz val="11"/>
      <color theme="1"/>
      <name val="Calibri"/>
      <family val="2"/>
      <scheme val="minor"/>
    </font>
    <font>
      <b/>
      <sz val="9"/>
      <color indexed="10"/>
      <name val="Arial"/>
      <family val="2"/>
    </font>
    <font>
      <b/>
      <vertAlign val="subscript"/>
      <sz val="12"/>
      <name val="Arial"/>
      <family val="2"/>
    </font>
    <font>
      <sz val="10"/>
      <color rgb="FF000000"/>
      <name val="Symbol"/>
      <family val="1"/>
      <charset val="2"/>
    </font>
    <font>
      <vertAlign val="subscript"/>
      <sz val="10"/>
      <color rgb="FF000000"/>
      <name val="Arial"/>
      <family val="2"/>
    </font>
    <font>
      <sz val="10"/>
      <name val="Calibri"/>
      <family val="2"/>
    </font>
  </fonts>
  <fills count="1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6"/>
        <bgColor indexed="26"/>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theme="0" tint="-0.14996795556505021"/>
        <bgColor indexed="64"/>
      </patternFill>
    </fill>
    <fill>
      <patternFill patternType="solid">
        <fgColor rgb="FFECECEC"/>
        <bgColor indexed="64"/>
      </patternFill>
    </fill>
    <fill>
      <patternFill patternType="solid">
        <fgColor theme="3" tint="0.59999389629810485"/>
        <bgColor indexed="64"/>
      </patternFill>
    </fill>
    <fill>
      <patternFill patternType="solid">
        <fgColor rgb="FFFFFFCC"/>
        <bgColor indexed="64"/>
      </patternFill>
    </fill>
    <fill>
      <patternFill patternType="gray125">
        <bgColor indexed="9"/>
      </patternFill>
    </fill>
    <fill>
      <patternFill patternType="solid">
        <fgColor indexed="13"/>
        <bgColor indexed="64"/>
      </patternFill>
    </fill>
    <fill>
      <patternFill patternType="solid">
        <fgColor theme="6" tint="0.79998168889431442"/>
        <bgColor indexed="64"/>
      </patternFill>
    </fill>
    <fill>
      <patternFill patternType="solid">
        <fgColor rgb="FFFFFFCC"/>
        <bgColor indexed="26"/>
      </patternFill>
    </fill>
  </fills>
  <borders count="975">
    <border>
      <left/>
      <right/>
      <top/>
      <bottom/>
      <diagonal/>
    </border>
    <border>
      <left style="thin">
        <color indexed="22"/>
      </left>
      <right style="thin">
        <color indexed="22"/>
      </right>
      <top style="thin">
        <color indexed="22"/>
      </top>
      <bottom style="thin">
        <color indexed="22"/>
      </bottom>
      <diagonal/>
    </border>
    <border>
      <left style="medium">
        <color indexed="8"/>
      </left>
      <right/>
      <top/>
      <bottom/>
      <diagonal/>
    </border>
    <border>
      <left/>
      <right/>
      <top style="medium">
        <color indexed="8"/>
      </top>
      <bottom/>
      <diagonal/>
    </border>
    <border>
      <left/>
      <right/>
      <top style="medium">
        <color indexed="8"/>
      </top>
      <bottom style="medium">
        <color indexed="8"/>
      </bottom>
      <diagonal/>
    </border>
    <border>
      <left/>
      <right style="medium">
        <color indexed="8"/>
      </right>
      <top style="medium">
        <color indexed="8"/>
      </top>
      <bottom/>
      <diagonal/>
    </border>
    <border>
      <left/>
      <right/>
      <top/>
      <bottom style="thin">
        <color indexed="64"/>
      </bottom>
      <diagonal/>
    </border>
    <border>
      <left/>
      <right style="medium">
        <color indexed="8"/>
      </right>
      <top style="medium">
        <color indexed="8"/>
      </top>
      <bottom style="medium">
        <color indexed="8"/>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8"/>
      </left>
      <right/>
      <top style="medium">
        <color indexed="64"/>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8"/>
      </bottom>
      <diagonal/>
    </border>
    <border>
      <left style="thin">
        <color indexed="64"/>
      </left>
      <right/>
      <top/>
      <bottom/>
      <diagonal/>
    </border>
    <border>
      <left/>
      <right style="medium">
        <color indexed="8"/>
      </right>
      <top/>
      <bottom style="thin">
        <color indexed="64"/>
      </bottom>
      <diagonal/>
    </border>
    <border>
      <left/>
      <right/>
      <top style="thin">
        <color indexed="22"/>
      </top>
      <bottom/>
      <diagonal/>
    </border>
    <border>
      <left/>
      <right style="thin">
        <color indexed="64"/>
      </right>
      <top style="thin">
        <color indexed="22"/>
      </top>
      <bottom/>
      <diagonal/>
    </border>
    <border>
      <left/>
      <right style="thin">
        <color indexed="64"/>
      </right>
      <top/>
      <bottom style="thin">
        <color indexed="64"/>
      </bottom>
      <diagonal/>
    </border>
    <border>
      <left/>
      <right/>
      <top style="dotted">
        <color indexed="22"/>
      </top>
      <bottom style="dotted">
        <color indexed="22"/>
      </bottom>
      <diagonal/>
    </border>
    <border>
      <left/>
      <right/>
      <top style="dotted">
        <color indexed="22"/>
      </top>
      <bottom style="thin">
        <color indexed="22"/>
      </bottom>
      <diagonal/>
    </border>
    <border>
      <left/>
      <right/>
      <top style="thin">
        <color indexed="22"/>
      </top>
      <bottom style="thin">
        <color indexed="22"/>
      </bottom>
      <diagonal/>
    </border>
    <border>
      <left style="thin">
        <color indexed="64"/>
      </left>
      <right/>
      <top/>
      <bottom style="thin">
        <color indexed="22"/>
      </bottom>
      <diagonal/>
    </border>
    <border>
      <left style="thin">
        <color indexed="64"/>
      </left>
      <right/>
      <top style="thin">
        <color indexed="22"/>
      </top>
      <bottom/>
      <diagonal/>
    </border>
    <border>
      <left/>
      <right style="medium">
        <color indexed="8"/>
      </right>
      <top style="thin">
        <color indexed="22"/>
      </top>
      <bottom style="thin">
        <color indexed="64"/>
      </bottom>
      <diagonal/>
    </border>
    <border>
      <left/>
      <right style="medium">
        <color indexed="8"/>
      </right>
      <top style="thin">
        <color indexed="64"/>
      </top>
      <bottom style="thin">
        <color indexed="22"/>
      </bottom>
      <diagonal/>
    </border>
    <border>
      <left/>
      <right style="medium">
        <color indexed="8"/>
      </right>
      <top style="thin">
        <color indexed="8"/>
      </top>
      <bottom style="thin">
        <color indexed="22"/>
      </bottom>
      <diagonal/>
    </border>
    <border>
      <left/>
      <right style="medium">
        <color indexed="8"/>
      </right>
      <top style="thin">
        <color indexed="8"/>
      </top>
      <bottom/>
      <diagonal/>
    </border>
    <border>
      <left/>
      <right style="medium">
        <color indexed="8"/>
      </right>
      <top/>
      <bottom style="medium">
        <color indexed="8"/>
      </bottom>
      <diagonal/>
    </border>
    <border>
      <left/>
      <right/>
      <top style="medium">
        <color indexed="8"/>
      </top>
      <bottom style="medium">
        <color indexed="64"/>
      </bottom>
      <diagonal/>
    </border>
    <border>
      <left/>
      <right style="thin">
        <color indexed="22"/>
      </right>
      <top/>
      <bottom/>
      <diagonal/>
    </border>
    <border>
      <left/>
      <right style="thin">
        <color indexed="22"/>
      </right>
      <top/>
      <bottom style="thin">
        <color indexed="64"/>
      </bottom>
      <diagonal/>
    </border>
    <border>
      <left/>
      <right style="medium">
        <color indexed="8"/>
      </right>
      <top style="thin">
        <color indexed="64"/>
      </top>
      <bottom/>
      <diagonal/>
    </border>
    <border>
      <left style="thin">
        <color indexed="8"/>
      </left>
      <right/>
      <top/>
      <bottom/>
      <diagonal/>
    </border>
    <border>
      <left style="medium">
        <color indexed="8"/>
      </left>
      <right/>
      <top/>
      <bottom style="thin">
        <color indexed="8"/>
      </bottom>
      <diagonal/>
    </border>
    <border>
      <left/>
      <right/>
      <top/>
      <bottom style="thin">
        <color indexed="8"/>
      </bottom>
      <diagonal/>
    </border>
    <border>
      <left/>
      <right style="thin">
        <color indexed="22"/>
      </right>
      <top/>
      <bottom style="thin">
        <color indexed="8"/>
      </bottom>
      <diagonal/>
    </border>
    <border>
      <left style="thin">
        <color indexed="22"/>
      </left>
      <right style="thin">
        <color indexed="22"/>
      </right>
      <top style="medium">
        <color indexed="8"/>
      </top>
      <bottom style="thin">
        <color indexed="22"/>
      </bottom>
      <diagonal/>
    </border>
    <border>
      <left style="thin">
        <color indexed="22"/>
      </left>
      <right style="thin">
        <color indexed="22"/>
      </right>
      <top style="thin">
        <color indexed="8"/>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bottom style="thin">
        <color indexed="64"/>
      </bottom>
      <diagonal/>
    </border>
    <border>
      <left style="thin">
        <color indexed="22"/>
      </left>
      <right style="thin">
        <color indexed="22"/>
      </right>
      <top/>
      <bottom style="thin">
        <color indexed="8"/>
      </bottom>
      <diagonal/>
    </border>
    <border>
      <left style="thin">
        <color indexed="22"/>
      </left>
      <right style="thin">
        <color indexed="22"/>
      </right>
      <top/>
      <bottom style="medium">
        <color indexed="8"/>
      </bottom>
      <diagonal/>
    </border>
    <border>
      <left style="thin">
        <color indexed="22"/>
      </left>
      <right style="medium">
        <color indexed="8"/>
      </right>
      <top/>
      <bottom/>
      <diagonal/>
    </border>
    <border>
      <left style="thin">
        <color indexed="22"/>
      </left>
      <right style="medium">
        <color indexed="8"/>
      </right>
      <top/>
      <bottom style="medium">
        <color indexed="8"/>
      </bottom>
      <diagonal/>
    </border>
    <border>
      <left style="thin">
        <color indexed="22"/>
      </left>
      <right style="thin">
        <color indexed="22"/>
      </right>
      <top style="medium">
        <color indexed="64"/>
      </top>
      <bottom style="medium">
        <color indexed="64"/>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medium">
        <color indexed="8"/>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2"/>
      </left>
      <right style="thin">
        <color indexed="22"/>
      </right>
      <top style="thin">
        <color indexed="8"/>
      </top>
      <bottom/>
      <diagonal/>
    </border>
    <border>
      <left style="thin">
        <color indexed="8"/>
      </left>
      <right/>
      <top/>
      <bottom style="medium">
        <color indexed="8"/>
      </bottom>
      <diagonal/>
    </border>
    <border>
      <left style="thin">
        <color indexed="22"/>
      </left>
      <right/>
      <top/>
      <bottom style="medium">
        <color indexed="8"/>
      </bottom>
      <diagonal/>
    </border>
    <border>
      <left style="thin">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64"/>
      </bottom>
      <diagonal/>
    </border>
    <border>
      <left style="thin">
        <color indexed="22"/>
      </left>
      <right/>
      <top style="medium">
        <color indexed="8"/>
      </top>
      <bottom style="thin">
        <color indexed="22"/>
      </bottom>
      <diagonal/>
    </border>
    <border>
      <left style="thin">
        <color indexed="22"/>
      </left>
      <right style="medium">
        <color indexed="8"/>
      </right>
      <top style="medium">
        <color indexed="8"/>
      </top>
      <bottom style="thin">
        <color indexed="22"/>
      </bottom>
      <diagonal/>
    </border>
    <border>
      <left style="thin">
        <color indexed="22"/>
      </left>
      <right/>
      <top style="thin">
        <color indexed="22"/>
      </top>
      <bottom style="thin">
        <color indexed="8"/>
      </bottom>
      <diagonal/>
    </border>
    <border>
      <left style="thin">
        <color indexed="22"/>
      </left>
      <right style="medium">
        <color indexed="8"/>
      </right>
      <top style="thin">
        <color indexed="22"/>
      </top>
      <bottom style="thin">
        <color indexed="8"/>
      </bottom>
      <diagonal/>
    </border>
    <border>
      <left style="thin">
        <color indexed="22"/>
      </left>
      <right/>
      <top style="thin">
        <color indexed="8"/>
      </top>
      <bottom style="thin">
        <color indexed="22"/>
      </bottom>
      <diagonal/>
    </border>
    <border>
      <left style="thin">
        <color indexed="22"/>
      </left>
      <right style="medium">
        <color indexed="8"/>
      </right>
      <top style="thin">
        <color indexed="8"/>
      </top>
      <bottom style="thin">
        <color indexed="22"/>
      </bottom>
      <diagonal/>
    </border>
    <border>
      <left/>
      <right/>
      <top style="medium">
        <color indexed="8"/>
      </top>
      <bottom style="thin">
        <color indexed="22"/>
      </bottom>
      <diagonal/>
    </border>
    <border>
      <left/>
      <right/>
      <top style="thin">
        <color indexed="22"/>
      </top>
      <bottom style="thin">
        <color indexed="8"/>
      </bottom>
      <diagonal/>
    </border>
    <border>
      <left/>
      <right/>
      <top style="thin">
        <color indexed="8"/>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64"/>
      </bottom>
      <diagonal/>
    </border>
    <border>
      <left style="medium">
        <color indexed="64"/>
      </left>
      <right style="thin">
        <color indexed="22"/>
      </right>
      <top style="medium">
        <color indexed="64"/>
      </top>
      <bottom style="thin">
        <color indexed="22"/>
      </bottom>
      <diagonal/>
    </border>
    <border>
      <left style="medium">
        <color indexed="64"/>
      </left>
      <right style="thin">
        <color indexed="22"/>
      </right>
      <top style="thin">
        <color indexed="22"/>
      </top>
      <bottom style="thin">
        <color indexed="64"/>
      </bottom>
      <diagonal/>
    </border>
    <border>
      <left style="medium">
        <color indexed="8"/>
      </left>
      <right style="thin">
        <color indexed="22"/>
      </right>
      <top style="thin">
        <color indexed="22"/>
      </top>
      <bottom style="thin">
        <color indexed="64"/>
      </bottom>
      <diagonal/>
    </border>
    <border>
      <left style="thin">
        <color indexed="22"/>
      </left>
      <right style="medium">
        <color indexed="8"/>
      </right>
      <top style="thin">
        <color indexed="22"/>
      </top>
      <bottom style="thin">
        <color indexed="64"/>
      </bottom>
      <diagonal/>
    </border>
    <border>
      <left style="medium">
        <color indexed="8"/>
      </left>
      <right style="thin">
        <color indexed="22"/>
      </right>
      <top style="thin">
        <color indexed="22"/>
      </top>
      <bottom style="thin">
        <color indexed="8"/>
      </bottom>
      <diagonal/>
    </border>
    <border>
      <left style="medium">
        <color indexed="8"/>
      </left>
      <right style="thin">
        <color indexed="22"/>
      </right>
      <top style="medium">
        <color indexed="8"/>
      </top>
      <bottom style="thin">
        <color indexed="22"/>
      </bottom>
      <diagonal/>
    </border>
    <border>
      <left style="medium">
        <color indexed="8"/>
      </left>
      <right style="thin">
        <color indexed="22"/>
      </right>
      <top/>
      <bottom style="thin">
        <color indexed="22"/>
      </bottom>
      <diagonal/>
    </border>
    <border>
      <left style="thin">
        <color indexed="22"/>
      </left>
      <right style="medium">
        <color indexed="8"/>
      </right>
      <top/>
      <bottom style="thin">
        <color indexed="22"/>
      </bottom>
      <diagonal/>
    </border>
    <border>
      <left style="medium">
        <color indexed="8"/>
      </left>
      <right style="thin">
        <color indexed="22"/>
      </right>
      <top style="thin">
        <color indexed="8"/>
      </top>
      <bottom style="thin">
        <color indexed="22"/>
      </bottom>
      <diagonal/>
    </border>
    <border>
      <left style="thin">
        <color indexed="22"/>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diagonal/>
    </border>
    <border>
      <left style="medium">
        <color indexed="8"/>
      </left>
      <right/>
      <top style="medium">
        <color indexed="8"/>
      </top>
      <bottom/>
      <diagonal/>
    </border>
    <border>
      <left style="medium">
        <color indexed="8"/>
      </left>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22"/>
      </top>
      <bottom style="medium">
        <color indexed="64"/>
      </bottom>
      <diagonal/>
    </border>
    <border>
      <left style="dotted">
        <color indexed="22"/>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8"/>
      </top>
      <bottom/>
      <diagonal/>
    </border>
    <border>
      <left/>
      <right style="medium">
        <color indexed="8"/>
      </right>
      <top style="thin">
        <color indexed="22"/>
      </top>
      <bottom style="thin">
        <color indexed="22"/>
      </bottom>
      <diagonal/>
    </border>
    <border>
      <left style="thin">
        <color indexed="22"/>
      </left>
      <right/>
      <top style="thin">
        <color indexed="22"/>
      </top>
      <bottom style="thin">
        <color indexed="22"/>
      </bottom>
      <diagonal/>
    </border>
    <border>
      <left style="medium">
        <color indexed="8"/>
      </left>
      <right/>
      <top/>
      <bottom style="medium">
        <color indexed="64"/>
      </bottom>
      <diagonal/>
    </border>
    <border>
      <left/>
      <right style="thin">
        <color indexed="22"/>
      </right>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thin">
        <color indexed="22"/>
      </bottom>
      <diagonal/>
    </border>
    <border>
      <left style="medium">
        <color indexed="8"/>
      </left>
      <right/>
      <top style="thin">
        <color indexed="8"/>
      </top>
      <bottom/>
      <diagonal/>
    </border>
    <border>
      <left/>
      <right style="thin">
        <color indexed="22"/>
      </right>
      <top style="thin">
        <color indexed="8"/>
      </top>
      <bottom/>
      <diagonal/>
    </border>
    <border>
      <left/>
      <right style="thin">
        <color indexed="64"/>
      </right>
      <top style="medium">
        <color indexed="64"/>
      </top>
      <bottom/>
      <diagonal/>
    </border>
    <border>
      <left style="medium">
        <color indexed="8"/>
      </left>
      <right/>
      <top style="medium">
        <color indexed="8"/>
      </top>
      <bottom style="medium">
        <color indexed="8"/>
      </bottom>
      <diagonal/>
    </border>
    <border>
      <left/>
      <right/>
      <top style="thin">
        <color indexed="22"/>
      </top>
      <bottom style="thin">
        <color indexed="64"/>
      </bottom>
      <diagonal/>
    </border>
    <border>
      <left style="dotted">
        <color indexed="22"/>
      </left>
      <right/>
      <top style="thin">
        <color indexed="22"/>
      </top>
      <bottom style="thin">
        <color indexed="64"/>
      </bottom>
      <diagonal/>
    </border>
    <border>
      <left/>
      <right style="dotted">
        <color indexed="22"/>
      </right>
      <top style="thin">
        <color indexed="22"/>
      </top>
      <bottom style="thin">
        <color indexed="64"/>
      </bottom>
      <diagonal/>
    </border>
    <border>
      <left/>
      <right style="medium">
        <color indexed="64"/>
      </right>
      <top style="thin">
        <color indexed="22"/>
      </top>
      <bottom style="medium">
        <color indexed="64"/>
      </bottom>
      <diagonal/>
    </border>
    <border>
      <left/>
      <right style="thin">
        <color indexed="22"/>
      </right>
      <top style="thin">
        <color indexed="22"/>
      </top>
      <bottom style="thin">
        <color indexed="64"/>
      </bottom>
      <diagonal/>
    </border>
    <border>
      <left/>
      <right style="medium">
        <color indexed="64"/>
      </right>
      <top style="thin">
        <color indexed="22"/>
      </top>
      <bottom style="thin">
        <color indexed="64"/>
      </bottom>
      <diagonal/>
    </border>
    <border>
      <left style="thin">
        <color indexed="64"/>
      </left>
      <right/>
      <top style="medium">
        <color indexed="64"/>
      </top>
      <bottom/>
      <diagonal/>
    </border>
    <border>
      <left style="medium">
        <color indexed="8"/>
      </left>
      <right/>
      <top style="medium">
        <color indexed="64"/>
      </top>
      <bottom style="medium">
        <color indexed="64"/>
      </bottom>
      <diagonal/>
    </border>
    <border>
      <left/>
      <right style="thin">
        <color indexed="22"/>
      </right>
      <top style="medium">
        <color indexed="64"/>
      </top>
      <bottom style="medium">
        <color indexed="64"/>
      </bottom>
      <diagonal/>
    </border>
    <border>
      <left/>
      <right/>
      <top style="thin">
        <color indexed="64"/>
      </top>
      <bottom style="medium">
        <color indexed="64"/>
      </bottom>
      <diagonal/>
    </border>
    <border>
      <left style="thin">
        <color indexed="22"/>
      </left>
      <right/>
      <top style="thin">
        <color indexed="22"/>
      </top>
      <bottom style="thin">
        <color indexed="64"/>
      </bottom>
      <diagonal/>
    </border>
    <border>
      <left style="dotted">
        <color indexed="22"/>
      </left>
      <right style="dotted">
        <color indexed="22"/>
      </right>
      <top style="medium">
        <color indexed="8"/>
      </top>
      <bottom style="medium">
        <color indexed="64"/>
      </bottom>
      <diagonal/>
    </border>
    <border>
      <left style="dotted">
        <color indexed="22"/>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22"/>
      </left>
      <right/>
      <top style="thin">
        <color indexed="64"/>
      </top>
      <bottom/>
      <diagonal/>
    </border>
    <border>
      <left/>
      <right style="thin">
        <color indexed="22"/>
      </right>
      <top style="thin">
        <color indexed="64"/>
      </top>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style="dotted">
        <color indexed="22"/>
      </left>
      <right style="dotted">
        <color indexed="22"/>
      </right>
      <top style="thin">
        <color indexed="64"/>
      </top>
      <bottom style="thin">
        <color indexed="64"/>
      </bottom>
      <diagonal/>
    </border>
    <border>
      <left/>
      <right style="thin">
        <color indexed="22"/>
      </right>
      <top style="thin">
        <color indexed="64"/>
      </top>
      <bottom style="thin">
        <color indexed="22"/>
      </bottom>
      <diagonal/>
    </border>
    <border>
      <left style="dotted">
        <color indexed="22"/>
      </left>
      <right/>
      <top style="thin">
        <color indexed="64"/>
      </top>
      <bottom style="thin">
        <color indexed="22"/>
      </bottom>
      <diagonal/>
    </border>
    <border>
      <left style="thin">
        <color indexed="64"/>
      </left>
      <right/>
      <top style="thin">
        <color indexed="64"/>
      </top>
      <bottom style="thin">
        <color indexed="22"/>
      </bottom>
      <diagonal/>
    </border>
    <border>
      <left style="dotted">
        <color indexed="22"/>
      </left>
      <right/>
      <top style="thin">
        <color indexed="22"/>
      </top>
      <bottom style="thin">
        <color indexed="22"/>
      </bottom>
      <diagonal/>
    </border>
    <border>
      <left/>
      <right style="dotted">
        <color indexed="22"/>
      </right>
      <top style="thin">
        <color indexed="64"/>
      </top>
      <bottom style="thin">
        <color indexed="64"/>
      </bottom>
      <diagonal/>
    </border>
    <border>
      <left style="dotted">
        <color indexed="22"/>
      </left>
      <right style="thin">
        <color indexed="22"/>
      </right>
      <top style="thin">
        <color indexed="64"/>
      </top>
      <bottom style="thin">
        <color indexed="64"/>
      </bottom>
      <diagonal/>
    </border>
    <border>
      <left style="dotted">
        <color indexed="22"/>
      </left>
      <right/>
      <top/>
      <bottom style="thin">
        <color indexed="64"/>
      </bottom>
      <diagonal/>
    </border>
    <border>
      <left style="dotted">
        <color indexed="22"/>
      </left>
      <right/>
      <top/>
      <bottom style="thin">
        <color indexed="22"/>
      </bottom>
      <diagonal/>
    </border>
    <border>
      <left/>
      <right/>
      <top/>
      <bottom style="thin">
        <color indexed="22"/>
      </bottom>
      <diagonal/>
    </border>
    <border>
      <left style="thin">
        <color indexed="22"/>
      </left>
      <right style="dotted">
        <color indexed="22"/>
      </right>
      <top style="thin">
        <color indexed="64"/>
      </top>
      <bottom style="thin">
        <color indexed="22"/>
      </bottom>
      <diagonal/>
    </border>
    <border>
      <left style="dotted">
        <color indexed="22"/>
      </left>
      <right/>
      <top style="thin">
        <color indexed="22"/>
      </top>
      <bottom style="medium">
        <color indexed="64"/>
      </bottom>
      <diagonal/>
    </border>
    <border>
      <left/>
      <right style="dotted">
        <color indexed="22"/>
      </right>
      <top style="thin">
        <color indexed="22"/>
      </top>
      <bottom style="medium">
        <color indexed="64"/>
      </bottom>
      <diagonal/>
    </border>
    <border>
      <left style="thin">
        <color indexed="22"/>
      </left>
      <right/>
      <top/>
      <bottom style="thin">
        <color indexed="64"/>
      </bottom>
      <diagonal/>
    </border>
    <border>
      <left style="thin">
        <color indexed="22"/>
      </left>
      <right/>
      <top style="thin">
        <color indexed="64"/>
      </top>
      <bottom style="medium">
        <color indexed="8"/>
      </bottom>
      <diagonal/>
    </border>
    <border>
      <left/>
      <right/>
      <top style="thin">
        <color indexed="64"/>
      </top>
      <bottom style="medium">
        <color indexed="8"/>
      </bottom>
      <diagonal/>
    </border>
    <border>
      <left style="dotted">
        <color indexed="22"/>
      </left>
      <right/>
      <top style="thin">
        <color indexed="64"/>
      </top>
      <bottom style="medium">
        <color indexed="8"/>
      </bottom>
      <diagonal/>
    </border>
    <border>
      <left/>
      <right style="medium">
        <color indexed="8"/>
      </right>
      <top style="thin">
        <color indexed="64"/>
      </top>
      <bottom style="medium">
        <color indexed="8"/>
      </bottom>
      <diagonal/>
    </border>
    <border>
      <left/>
      <right style="medium">
        <color indexed="8"/>
      </right>
      <top style="thin">
        <color indexed="64"/>
      </top>
      <bottom style="thin">
        <color indexed="64"/>
      </bottom>
      <diagonal/>
    </border>
    <border>
      <left style="thin">
        <color indexed="22"/>
      </left>
      <right/>
      <top/>
      <bottom style="thin">
        <color indexed="22"/>
      </bottom>
      <diagonal/>
    </border>
    <border>
      <left style="thin">
        <color indexed="64"/>
      </left>
      <right/>
      <top style="thin">
        <color indexed="64"/>
      </top>
      <bottom style="thin">
        <color indexed="64"/>
      </bottom>
      <diagonal/>
    </border>
    <border>
      <left style="thin">
        <color indexed="64"/>
      </left>
      <right/>
      <top style="thin">
        <color indexed="22"/>
      </top>
      <bottom style="thin">
        <color indexed="64"/>
      </bottom>
      <diagonal/>
    </border>
    <border>
      <left style="medium">
        <color indexed="8"/>
      </left>
      <right/>
      <top style="thin">
        <color indexed="22"/>
      </top>
      <bottom style="thin">
        <color indexed="64"/>
      </bottom>
      <diagonal/>
    </border>
    <border>
      <left style="medium">
        <color indexed="8"/>
      </left>
      <right/>
      <top style="thin">
        <color indexed="64"/>
      </top>
      <bottom/>
      <diagonal/>
    </border>
    <border>
      <left/>
      <right style="thin">
        <color indexed="64"/>
      </right>
      <top style="thin">
        <color indexed="64"/>
      </top>
      <bottom style="thin">
        <color indexed="22"/>
      </bottom>
      <diagonal/>
    </border>
    <border>
      <left/>
      <right style="thin">
        <color indexed="22"/>
      </right>
      <top style="thin">
        <color indexed="8"/>
      </top>
      <bottom style="thin">
        <color indexed="22"/>
      </bottom>
      <diagonal/>
    </border>
    <border>
      <left/>
      <right style="dotted">
        <color indexed="22"/>
      </right>
      <top style="thin">
        <color indexed="22"/>
      </top>
      <bottom style="thin">
        <color indexed="22"/>
      </bottom>
      <diagonal/>
    </border>
    <border>
      <left/>
      <right/>
      <top style="thin">
        <color indexed="22"/>
      </top>
      <bottom style="medium">
        <color indexed="8"/>
      </bottom>
      <diagonal/>
    </border>
    <border>
      <left style="thin">
        <color indexed="22"/>
      </left>
      <right/>
      <top style="thin">
        <color indexed="22"/>
      </top>
      <bottom/>
      <diagonal/>
    </border>
    <border>
      <left/>
      <right style="medium">
        <color indexed="8"/>
      </right>
      <top style="thin">
        <color indexed="22"/>
      </top>
      <bottom/>
      <diagonal/>
    </border>
    <border>
      <left/>
      <right style="dotted">
        <color indexed="22"/>
      </right>
      <top/>
      <bottom style="thin">
        <color indexed="64"/>
      </bottom>
      <diagonal/>
    </border>
    <border>
      <left/>
      <right style="medium">
        <color indexed="64"/>
      </right>
      <top style="thin">
        <color indexed="22"/>
      </top>
      <bottom style="thin">
        <color indexed="22"/>
      </bottom>
      <diagonal/>
    </border>
    <border>
      <left/>
      <right style="thin">
        <color indexed="22"/>
      </right>
      <top style="thin">
        <color indexed="22"/>
      </top>
      <bottom/>
      <diagonal/>
    </border>
    <border>
      <left/>
      <right style="thin">
        <color indexed="22"/>
      </right>
      <top style="thin">
        <color indexed="64"/>
      </top>
      <bottom style="medium">
        <color indexed="8"/>
      </bottom>
      <diagonal/>
    </border>
    <border>
      <left style="thin">
        <color indexed="22"/>
      </left>
      <right style="dotted">
        <color indexed="22"/>
      </right>
      <top style="thin">
        <color indexed="22"/>
      </top>
      <bottom style="thin">
        <color indexed="22"/>
      </bottom>
      <diagonal/>
    </border>
    <border>
      <left style="dotted">
        <color indexed="22"/>
      </left>
      <right style="dotted">
        <color indexed="22"/>
      </right>
      <top style="thin">
        <color indexed="22"/>
      </top>
      <bottom style="thin">
        <color indexed="22"/>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22"/>
      </right>
      <top style="thin">
        <color indexed="8"/>
      </top>
      <bottom style="medium">
        <color indexed="8"/>
      </bottom>
      <diagonal/>
    </border>
    <border>
      <left/>
      <right style="dotted">
        <color indexed="22"/>
      </right>
      <top style="thin">
        <color indexed="64"/>
      </top>
      <bottom style="thin">
        <color indexed="22"/>
      </bottom>
      <diagonal/>
    </border>
    <border>
      <left/>
      <right style="thin">
        <color indexed="22"/>
      </right>
      <top/>
      <bottom style="thin">
        <color indexed="22"/>
      </bottom>
      <diagonal/>
    </border>
    <border>
      <left/>
      <right style="medium">
        <color indexed="8"/>
      </right>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22"/>
      </left>
      <right/>
      <top style="thin">
        <color indexed="8"/>
      </top>
      <bottom style="thin">
        <color indexed="64"/>
      </bottom>
      <diagonal/>
    </border>
    <border>
      <left/>
      <right/>
      <top style="thin">
        <color indexed="8"/>
      </top>
      <bottom style="thin">
        <color indexed="64"/>
      </bottom>
      <diagonal/>
    </border>
    <border>
      <left/>
      <right style="dotted">
        <color indexed="22"/>
      </right>
      <top style="thin">
        <color indexed="8"/>
      </top>
      <bottom style="thin">
        <color indexed="64"/>
      </bottom>
      <diagonal/>
    </border>
    <border>
      <left style="dotted">
        <color indexed="22"/>
      </left>
      <right/>
      <top style="thin">
        <color indexed="8"/>
      </top>
      <bottom style="thin">
        <color indexed="64"/>
      </bottom>
      <diagonal/>
    </border>
    <border>
      <left/>
      <right style="medium">
        <color indexed="64"/>
      </right>
      <top style="thin">
        <color indexed="8"/>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style="thin">
        <color indexed="22"/>
      </bottom>
      <diagonal/>
    </border>
    <border>
      <left style="thin">
        <color indexed="8"/>
      </left>
      <right/>
      <top style="thin">
        <color indexed="64"/>
      </top>
      <bottom style="thin">
        <color indexed="8"/>
      </bottom>
      <diagonal/>
    </border>
    <border>
      <left style="medium">
        <color indexed="8"/>
      </left>
      <right/>
      <top style="thin">
        <color indexed="64"/>
      </top>
      <bottom style="thin">
        <color indexed="64"/>
      </bottom>
      <diagonal/>
    </border>
    <border>
      <left style="medium">
        <color indexed="8"/>
      </left>
      <right/>
      <top/>
      <bottom style="thin">
        <color indexed="22"/>
      </bottom>
      <diagonal/>
    </border>
    <border>
      <left style="thin">
        <color indexed="22"/>
      </left>
      <right/>
      <top/>
      <bottom style="dotted">
        <color indexed="22"/>
      </bottom>
      <diagonal/>
    </border>
    <border>
      <left/>
      <right/>
      <top/>
      <bottom style="dotted">
        <color indexed="22"/>
      </bottom>
      <diagonal/>
    </border>
    <border>
      <left style="thin">
        <color indexed="64"/>
      </left>
      <right/>
      <top/>
      <bottom style="thin">
        <color indexed="64"/>
      </bottom>
      <diagonal/>
    </border>
    <border>
      <left/>
      <right style="dotted">
        <color indexed="22"/>
      </right>
      <top/>
      <bottom style="thin">
        <color indexed="22"/>
      </bottom>
      <diagonal/>
    </border>
    <border>
      <left style="thin">
        <color indexed="22"/>
      </left>
      <right style="medium">
        <color indexed="64"/>
      </right>
      <top/>
      <bottom style="thin">
        <color indexed="22"/>
      </bottom>
      <diagonal/>
    </border>
    <border>
      <left style="dotted">
        <color indexed="22"/>
      </left>
      <right/>
      <top/>
      <bottom style="dotted">
        <color indexed="22"/>
      </bottom>
      <diagonal/>
    </border>
    <border>
      <left/>
      <right style="dotted">
        <color indexed="22"/>
      </right>
      <top/>
      <bottom style="dotted">
        <color indexed="22"/>
      </bottom>
      <diagonal/>
    </border>
    <border>
      <left/>
      <right style="medium">
        <color indexed="8"/>
      </right>
      <top/>
      <bottom style="dotted">
        <color indexed="22"/>
      </bottom>
      <diagonal/>
    </border>
    <border>
      <left style="hair">
        <color indexed="22"/>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hair">
        <color indexed="22"/>
      </right>
      <top style="hair">
        <color indexed="22"/>
      </top>
      <bottom style="thin">
        <color indexed="64"/>
      </bottom>
      <diagonal/>
    </border>
    <border>
      <left/>
      <right style="thin">
        <color indexed="8"/>
      </right>
      <top style="thin">
        <color indexed="8"/>
      </top>
      <bottom/>
      <diagonal/>
    </border>
    <border>
      <left style="thin">
        <color indexed="22"/>
      </left>
      <right style="dotted">
        <color indexed="22"/>
      </right>
      <top style="thin">
        <color indexed="22"/>
      </top>
      <bottom style="dotted">
        <color indexed="22"/>
      </bottom>
      <diagonal/>
    </border>
    <border>
      <left style="dotted">
        <color indexed="22"/>
      </left>
      <right style="dotted">
        <color indexed="22"/>
      </right>
      <top style="thin">
        <color indexed="22"/>
      </top>
      <bottom style="dotted">
        <color indexed="22"/>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22"/>
      </right>
      <top style="thin">
        <color indexed="8"/>
      </top>
      <bottom style="thin">
        <color indexed="8"/>
      </bottom>
      <diagonal/>
    </border>
    <border>
      <left/>
      <right style="thin">
        <color indexed="8"/>
      </right>
      <top/>
      <bottom/>
      <diagonal/>
    </border>
    <border>
      <left style="thin">
        <color indexed="8"/>
      </left>
      <right style="thin">
        <color indexed="22"/>
      </right>
      <top/>
      <bottom/>
      <diagonal/>
    </border>
    <border>
      <left style="medium">
        <color indexed="8"/>
      </left>
      <right/>
      <top style="thin">
        <color indexed="8"/>
      </top>
      <bottom style="thin">
        <color indexed="8"/>
      </bottom>
      <diagonal/>
    </border>
    <border>
      <left style="thin">
        <color indexed="22"/>
      </left>
      <right/>
      <top style="thin">
        <color indexed="8"/>
      </top>
      <bottom style="thin">
        <color indexed="8"/>
      </bottom>
      <diagonal/>
    </border>
    <border>
      <left style="thin">
        <color indexed="8"/>
      </left>
      <right/>
      <top style="thin">
        <color indexed="22"/>
      </top>
      <bottom/>
      <diagonal/>
    </border>
    <border>
      <left/>
      <right style="thin">
        <color indexed="8"/>
      </right>
      <top/>
      <bottom style="thin">
        <color indexed="64"/>
      </bottom>
      <diagonal/>
    </border>
    <border>
      <left style="thin">
        <color indexed="8"/>
      </left>
      <right/>
      <top/>
      <bottom style="thin">
        <color indexed="22"/>
      </bottom>
      <diagonal/>
    </border>
    <border>
      <left/>
      <right style="thin">
        <color indexed="22"/>
      </right>
      <top/>
      <bottom style="medium">
        <color indexed="8"/>
      </bottom>
      <diagonal/>
    </border>
    <border>
      <left style="thin">
        <color indexed="8"/>
      </left>
      <right style="thin">
        <color indexed="22"/>
      </right>
      <top style="thin">
        <color indexed="64"/>
      </top>
      <bottom style="thin">
        <color indexed="22"/>
      </bottom>
      <diagonal/>
    </border>
    <border>
      <left style="thin">
        <color indexed="8"/>
      </left>
      <right style="thin">
        <color indexed="22"/>
      </right>
      <top/>
      <bottom style="thin">
        <color indexed="64"/>
      </bottom>
      <diagonal/>
    </border>
    <border>
      <left style="thin">
        <color indexed="8"/>
      </left>
      <right/>
      <top style="thin">
        <color indexed="22"/>
      </top>
      <bottom style="thin">
        <color indexed="64"/>
      </bottom>
      <diagonal/>
    </border>
    <border>
      <left style="thin">
        <color indexed="8"/>
      </left>
      <right/>
      <top style="thin">
        <color indexed="22"/>
      </top>
      <bottom style="thin">
        <color indexed="8"/>
      </bottom>
      <diagonal/>
    </border>
    <border>
      <left/>
      <right style="thin">
        <color indexed="22"/>
      </right>
      <top style="thin">
        <color indexed="64"/>
      </top>
      <bottom style="thin">
        <color indexed="8"/>
      </bottom>
      <diagonal/>
    </border>
    <border>
      <left style="medium">
        <color indexed="8"/>
      </left>
      <right/>
      <top style="thin">
        <color indexed="64"/>
      </top>
      <bottom style="thin">
        <color indexed="8"/>
      </bottom>
      <diagonal/>
    </border>
    <border>
      <left style="dotted">
        <color indexed="22"/>
      </left>
      <right style="dotted">
        <color indexed="22"/>
      </right>
      <top style="thin">
        <color indexed="64"/>
      </top>
      <bottom style="thin">
        <color indexed="22"/>
      </bottom>
      <diagonal/>
    </border>
    <border>
      <left/>
      <right style="medium">
        <color indexed="64"/>
      </right>
      <top style="thin">
        <color indexed="64"/>
      </top>
      <bottom style="thin">
        <color indexed="22"/>
      </bottom>
      <diagonal/>
    </border>
    <border>
      <left style="dotted">
        <color indexed="22"/>
      </left>
      <right style="dotted">
        <color indexed="22"/>
      </right>
      <top style="thin">
        <color indexed="8"/>
      </top>
      <bottom style="thin">
        <color indexed="8"/>
      </bottom>
      <diagonal/>
    </border>
    <border>
      <left style="thin">
        <color indexed="22"/>
      </left>
      <right style="dotted">
        <color indexed="22"/>
      </right>
      <top style="thin">
        <color indexed="8"/>
      </top>
      <bottom style="thin">
        <color indexed="8"/>
      </bottom>
      <diagonal/>
    </border>
    <border>
      <left style="medium">
        <color indexed="8"/>
      </left>
      <right style="thin">
        <color indexed="22"/>
      </right>
      <top style="thin">
        <color indexed="8"/>
      </top>
      <bottom/>
      <diagonal/>
    </border>
    <border>
      <left/>
      <right style="medium">
        <color indexed="64"/>
      </right>
      <top style="thin">
        <color indexed="22"/>
      </top>
      <bottom style="thin">
        <color indexed="8"/>
      </bottom>
      <diagonal/>
    </border>
    <border>
      <left style="dotted">
        <color indexed="22"/>
      </left>
      <right/>
      <top style="thin">
        <color indexed="22"/>
      </top>
      <bottom/>
      <diagonal/>
    </border>
    <border>
      <left/>
      <right style="dotted">
        <color indexed="22"/>
      </right>
      <top style="thin">
        <color indexed="22"/>
      </top>
      <bottom/>
      <diagonal/>
    </border>
    <border>
      <left style="medium">
        <color indexed="8"/>
      </left>
      <right style="thin">
        <color indexed="22"/>
      </right>
      <top/>
      <bottom/>
      <diagonal/>
    </border>
    <border>
      <left style="medium">
        <color indexed="8"/>
      </left>
      <right style="thin">
        <color indexed="22"/>
      </right>
      <top/>
      <bottom style="medium">
        <color indexed="8"/>
      </bottom>
      <diagonal/>
    </border>
    <border>
      <left/>
      <right style="medium">
        <color indexed="64"/>
      </right>
      <top style="thin">
        <color indexed="22"/>
      </top>
      <bottom/>
      <diagonal/>
    </border>
    <border>
      <left/>
      <right style="thin">
        <color indexed="64"/>
      </right>
      <top/>
      <bottom style="thin">
        <color indexed="22"/>
      </bottom>
      <diagonal/>
    </border>
    <border>
      <left/>
      <right style="thin">
        <color indexed="64"/>
      </right>
      <top style="thin">
        <color indexed="22"/>
      </top>
      <bottom style="thin">
        <color indexed="64"/>
      </bottom>
      <diagonal/>
    </border>
    <border>
      <left style="thin">
        <color indexed="22"/>
      </left>
      <right/>
      <top style="medium">
        <color indexed="64"/>
      </top>
      <bottom style="medium">
        <color indexed="64"/>
      </bottom>
      <diagonal/>
    </border>
    <border>
      <left/>
      <right style="thin">
        <color theme="0" tint="-0.24994659260841701"/>
      </right>
      <top style="dotted">
        <color indexed="22"/>
      </top>
      <bottom/>
      <diagonal/>
    </border>
    <border>
      <left/>
      <right/>
      <top style="dotted">
        <color indexed="22"/>
      </top>
      <bottom/>
      <diagonal/>
    </border>
    <border>
      <left style="thin">
        <color theme="0" tint="-0.24994659260841701"/>
      </left>
      <right style="thin">
        <color theme="0" tint="-0.24994659260841701"/>
      </right>
      <top style="thin">
        <color indexed="22"/>
      </top>
      <bottom style="thin">
        <color indexed="22"/>
      </bottom>
      <diagonal/>
    </border>
    <border>
      <left/>
      <right style="dotted">
        <color indexed="22"/>
      </right>
      <top style="thin">
        <color indexed="64"/>
      </top>
      <bottom style="medium">
        <color indexed="8"/>
      </bottom>
      <diagonal/>
    </border>
    <border>
      <left/>
      <right style="thin">
        <color indexed="8"/>
      </right>
      <top style="thin">
        <color indexed="8"/>
      </top>
      <bottom style="thin">
        <color indexed="22"/>
      </bottom>
      <diagonal/>
    </border>
    <border>
      <left style="thin">
        <color indexed="8"/>
      </left>
      <right/>
      <top style="thin">
        <color indexed="8"/>
      </top>
      <bottom style="thin">
        <color indexed="22"/>
      </bottom>
      <diagonal/>
    </border>
    <border>
      <left style="dotted">
        <color indexed="22"/>
      </left>
      <right/>
      <top style="thin">
        <color indexed="22"/>
      </top>
      <bottom style="thin">
        <color indexed="8"/>
      </bottom>
      <diagonal/>
    </border>
    <border>
      <left style="thin">
        <color indexed="8"/>
      </left>
      <right/>
      <top style="thin">
        <color indexed="64"/>
      </top>
      <bottom style="thin">
        <color indexed="22"/>
      </bottom>
      <diagonal/>
    </border>
    <border>
      <left/>
      <right style="medium">
        <color indexed="8"/>
      </right>
      <top style="medium">
        <color indexed="64"/>
      </top>
      <bottom style="medium">
        <color indexed="64"/>
      </bottom>
      <diagonal/>
    </border>
    <border>
      <left style="medium">
        <color auto="1"/>
      </left>
      <right style="medium">
        <color auto="1"/>
      </right>
      <top/>
      <bottom/>
      <diagonal/>
    </border>
    <border>
      <left style="medium">
        <color auto="1"/>
      </left>
      <right/>
      <top/>
      <bottom/>
      <diagonal/>
    </border>
    <border>
      <left style="thin">
        <color indexed="22"/>
      </left>
      <right style="medium">
        <color auto="1"/>
      </right>
      <top style="medium">
        <color indexed="64"/>
      </top>
      <bottom style="medium">
        <color indexed="64"/>
      </bottom>
      <diagonal/>
    </border>
    <border>
      <left style="medium">
        <color indexed="64"/>
      </left>
      <right/>
      <top/>
      <bottom style="thin">
        <color rgb="FFC0C0C0"/>
      </bottom>
      <diagonal/>
    </border>
    <border>
      <left/>
      <right/>
      <top/>
      <bottom style="thin">
        <color rgb="FFC0C0C0"/>
      </bottom>
      <diagonal/>
    </border>
    <border>
      <left/>
      <right style="medium">
        <color indexed="64"/>
      </right>
      <top/>
      <bottom style="thin">
        <color rgb="FFC0C0C0"/>
      </bottom>
      <diagonal/>
    </border>
    <border>
      <left style="medium">
        <color indexed="64"/>
      </left>
      <right/>
      <top style="thin">
        <color rgb="FFC0C0C0"/>
      </top>
      <bottom style="thin">
        <color rgb="FFC0C0C0"/>
      </bottom>
      <diagonal/>
    </border>
    <border>
      <left/>
      <right/>
      <top style="thin">
        <color rgb="FFC0C0C0"/>
      </top>
      <bottom style="thin">
        <color rgb="FFC0C0C0"/>
      </bottom>
      <diagonal/>
    </border>
    <border>
      <left/>
      <right style="medium">
        <color indexed="64"/>
      </right>
      <top style="thin">
        <color rgb="FFC0C0C0"/>
      </top>
      <bottom style="thin">
        <color rgb="FFC0C0C0"/>
      </bottom>
      <diagonal/>
    </border>
    <border>
      <left style="medium">
        <color indexed="64"/>
      </left>
      <right/>
      <top style="thin">
        <color rgb="FFC0C0C0"/>
      </top>
      <bottom style="thin">
        <color indexed="64"/>
      </bottom>
      <diagonal/>
    </border>
    <border>
      <left/>
      <right/>
      <top style="thin">
        <color rgb="FFC0C0C0"/>
      </top>
      <bottom style="thin">
        <color indexed="64"/>
      </bottom>
      <diagonal/>
    </border>
    <border>
      <left/>
      <right style="medium">
        <color indexed="64"/>
      </right>
      <top style="thin">
        <color rgb="FFC0C0C0"/>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medium">
        <color indexed="8"/>
      </right>
      <top style="thin">
        <color indexed="64"/>
      </top>
      <bottom/>
      <diagonal/>
    </border>
    <border>
      <left style="thin">
        <color theme="0" tint="-0.24994659260841701"/>
      </left>
      <right style="thin">
        <color theme="0" tint="-0.24994659260841701"/>
      </right>
      <top style="thin">
        <color indexed="64"/>
      </top>
      <bottom style="thin">
        <color indexed="22"/>
      </bottom>
      <diagonal/>
    </border>
    <border>
      <left style="thin">
        <color theme="0" tint="-0.24994659260841701"/>
      </left>
      <right style="medium">
        <color indexed="8"/>
      </right>
      <top/>
      <bottom/>
      <diagonal/>
    </border>
    <border>
      <left style="thin">
        <color theme="0" tint="-0.24994659260841701"/>
      </left>
      <right style="thin">
        <color theme="0" tint="-0.24994659260841701"/>
      </right>
      <top style="thin">
        <color indexed="22"/>
      </top>
      <bottom style="thin">
        <color indexed="8"/>
      </bottom>
      <diagonal/>
    </border>
    <border>
      <left style="thin">
        <color theme="0" tint="-0.24994659260841701"/>
      </left>
      <right style="medium">
        <color indexed="8"/>
      </right>
      <top/>
      <bottom style="thin">
        <color indexed="8"/>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indexed="22"/>
      </left>
      <right style="thin">
        <color theme="0" tint="-0.24994659260841701"/>
      </right>
      <top style="thin">
        <color indexed="22"/>
      </top>
      <bottom style="thin">
        <color indexed="22"/>
      </bottom>
      <diagonal/>
    </border>
    <border>
      <left style="thin">
        <color indexed="22"/>
      </left>
      <right style="thin">
        <color theme="0" tint="-0.24994659260841701"/>
      </right>
      <top style="thin">
        <color indexed="22"/>
      </top>
      <bottom style="thin">
        <color indexed="8"/>
      </bottom>
      <diagonal/>
    </border>
    <border>
      <left style="thin">
        <color theme="0" tint="-0.24994659260841701"/>
      </left>
      <right style="thin">
        <color theme="0" tint="-0.24994659260841701"/>
      </right>
      <top/>
      <bottom style="thin">
        <color indexed="8"/>
      </bottom>
      <diagonal/>
    </border>
    <border>
      <left style="dotted">
        <color indexed="22"/>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diagonal/>
    </border>
    <border>
      <left style="thin">
        <color theme="0" tint="-0.24994659260841701"/>
      </left>
      <right style="medium">
        <color indexed="8"/>
      </right>
      <top style="thin">
        <color indexed="22"/>
      </top>
      <bottom/>
      <diagonal/>
    </border>
    <border>
      <left style="dotted">
        <color indexed="22"/>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dotted">
        <color indexed="22"/>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8"/>
      </right>
      <top/>
      <bottom style="thin">
        <color indexed="64"/>
      </bottom>
      <diagonal/>
    </border>
    <border>
      <left style="thin">
        <color theme="0" tint="-0.24994659260841701"/>
      </left>
      <right style="dotted">
        <color indexed="22"/>
      </right>
      <top style="thin">
        <color indexed="22"/>
      </top>
      <bottom style="thin">
        <color indexed="22"/>
      </bottom>
      <diagonal/>
    </border>
    <border>
      <left style="thin">
        <color theme="0" tint="-0.24994659260841701"/>
      </left>
      <right style="dotted">
        <color indexed="22"/>
      </right>
      <top style="thin">
        <color indexed="22"/>
      </top>
      <bottom style="thin">
        <color indexed="64"/>
      </bottom>
      <diagonal/>
    </border>
    <border>
      <left style="thin">
        <color theme="0" tint="-0.24994659260841701"/>
      </left>
      <right style="dotted">
        <color indexed="22"/>
      </right>
      <top/>
      <bottom style="thin">
        <color indexed="64"/>
      </bottom>
      <diagonal/>
    </border>
    <border>
      <left/>
      <right style="thin">
        <color theme="0" tint="-0.24994659260841701"/>
      </right>
      <top style="thin">
        <color indexed="22"/>
      </top>
      <bottom style="thin">
        <color indexed="64"/>
      </bottom>
      <diagonal/>
    </border>
    <border>
      <left style="thin">
        <color theme="0" tint="-0.24994659260841701"/>
      </left>
      <right style="medium">
        <color indexed="8"/>
      </right>
      <top style="thin">
        <color indexed="22"/>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8"/>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style="thin">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indexed="22"/>
      </left>
      <right style="thin">
        <color theme="0" tint="-0.24994659260841701"/>
      </right>
      <top style="thin">
        <color indexed="22"/>
      </top>
      <bottom style="thin">
        <color indexed="64"/>
      </bottom>
      <diagonal/>
    </border>
    <border>
      <left style="thin">
        <color indexed="22"/>
      </left>
      <right style="thin">
        <color theme="0" tint="-0.24994659260841701"/>
      </right>
      <top/>
      <bottom style="thin">
        <color indexed="64"/>
      </bottom>
      <diagonal/>
    </border>
    <border>
      <left/>
      <right style="thin">
        <color theme="0" tint="-0.24994659260841701"/>
      </right>
      <top style="thin">
        <color indexed="64"/>
      </top>
      <bottom style="thin">
        <color indexed="22"/>
      </bottom>
      <diagonal/>
    </border>
    <border>
      <left style="dotted">
        <color indexed="22"/>
      </left>
      <right style="thin">
        <color theme="0" tint="-0.24994659260841701"/>
      </right>
      <top style="thin">
        <color indexed="64"/>
      </top>
      <bottom style="thin">
        <color indexed="22"/>
      </bottom>
      <diagonal/>
    </border>
    <border>
      <left style="thin">
        <color theme="0" tint="-0.24994659260841701"/>
      </left>
      <right style="dotted">
        <color indexed="22"/>
      </right>
      <top style="thin">
        <color indexed="64"/>
      </top>
      <bottom style="thin">
        <color indexed="22"/>
      </bottom>
      <diagonal/>
    </border>
    <border>
      <left style="dotted">
        <color indexed="22"/>
      </left>
      <right style="thin">
        <color theme="0" tint="-0.24994659260841701"/>
      </right>
      <top style="thin">
        <color indexed="22"/>
      </top>
      <bottom/>
      <diagonal/>
    </border>
    <border>
      <left style="dotted">
        <color indexed="22"/>
      </left>
      <right style="thin">
        <color theme="0" tint="-0.24994659260841701"/>
      </right>
      <top/>
      <bottom style="thin">
        <color indexed="22"/>
      </bottom>
      <diagonal/>
    </border>
    <border>
      <left style="thin">
        <color theme="0" tint="-0.24994659260841701"/>
      </left>
      <right style="thin">
        <color theme="0" tint="-0.24994659260841701"/>
      </right>
      <top/>
      <bottom style="thin">
        <color indexed="22"/>
      </bottom>
      <diagonal/>
    </border>
    <border>
      <left style="thin">
        <color theme="0" tint="-0.24994659260841701"/>
      </left>
      <right style="medium">
        <color indexed="64"/>
      </right>
      <top/>
      <bottom/>
      <diagonal/>
    </border>
    <border>
      <left style="thin">
        <color theme="0" tint="-0.24994659260841701"/>
      </left>
      <right style="medium">
        <color indexed="64"/>
      </right>
      <top/>
      <bottom style="thin">
        <color indexed="64"/>
      </bottom>
      <diagonal/>
    </border>
    <border>
      <left style="dotted">
        <color indexed="22"/>
      </left>
      <right style="thin">
        <color theme="0" tint="-0.24994659260841701"/>
      </right>
      <top style="thin">
        <color indexed="64"/>
      </top>
      <bottom style="thin">
        <color indexed="64"/>
      </bottom>
      <diagonal/>
    </border>
    <border>
      <left style="medium">
        <color indexed="8"/>
      </left>
      <right style="thin">
        <color theme="0" tint="-0.24994659260841701"/>
      </right>
      <top style="medium">
        <color indexed="8"/>
      </top>
      <bottom style="medium">
        <color indexed="64"/>
      </bottom>
      <diagonal/>
    </border>
    <border>
      <left style="thin">
        <color theme="0" tint="-0.24994659260841701"/>
      </left>
      <right style="thin">
        <color theme="0" tint="-0.24994659260841701"/>
      </right>
      <top style="medium">
        <color indexed="8"/>
      </top>
      <bottom style="medium">
        <color indexed="64"/>
      </bottom>
      <diagonal/>
    </border>
    <border>
      <left style="thin">
        <color theme="0" tint="-0.24994659260841701"/>
      </left>
      <right style="thin">
        <color indexed="8"/>
      </right>
      <top style="medium">
        <color indexed="8"/>
      </top>
      <bottom style="medium">
        <color indexed="64"/>
      </bottom>
      <diagonal/>
    </border>
    <border>
      <left style="medium">
        <color indexed="8"/>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8"/>
      </bottom>
      <diagonal/>
    </border>
    <border>
      <left style="thin">
        <color indexed="22"/>
      </left>
      <right style="thin">
        <color theme="0" tint="-0.24994659260841701"/>
      </right>
      <top style="thin">
        <color indexed="22"/>
      </top>
      <bottom style="medium">
        <color indexed="64"/>
      </bottom>
      <diagonal/>
    </border>
    <border>
      <left style="thin">
        <color theme="0" tint="-0.24994659260841701"/>
      </left>
      <right style="thin">
        <color theme="0" tint="-0.24994659260841701"/>
      </right>
      <top style="thin">
        <color indexed="22"/>
      </top>
      <bottom style="medium">
        <color indexed="64"/>
      </bottom>
      <diagonal/>
    </border>
    <border>
      <left style="dotted">
        <color indexed="22"/>
      </left>
      <right style="thin">
        <color theme="0" tint="-0.24994659260841701"/>
      </right>
      <top style="thin">
        <color indexed="8"/>
      </top>
      <bottom style="thin">
        <color indexed="22"/>
      </bottom>
      <diagonal/>
    </border>
    <border>
      <left style="thin">
        <color theme="0" tint="-0.24994659260841701"/>
      </left>
      <right style="thin">
        <color theme="0" tint="-0.24994659260841701"/>
      </right>
      <top style="thin">
        <color indexed="8"/>
      </top>
      <bottom style="thin">
        <color indexed="22"/>
      </bottom>
      <diagonal/>
    </border>
    <border>
      <left style="thin">
        <color theme="0" tint="-0.24994659260841701"/>
      </left>
      <right style="dotted">
        <color indexed="22"/>
      </right>
      <top style="thin">
        <color indexed="8"/>
      </top>
      <bottom style="thin">
        <color indexed="22"/>
      </bottom>
      <diagonal/>
    </border>
    <border>
      <left style="thin">
        <color theme="0" tint="-0.24994659260841701"/>
      </left>
      <right style="medium">
        <color indexed="8"/>
      </right>
      <top style="thin">
        <color indexed="64"/>
      </top>
      <bottom style="thin">
        <color indexed="22"/>
      </bottom>
      <diagonal/>
    </border>
    <border>
      <left style="thin">
        <color indexed="22"/>
      </left>
      <right style="thin">
        <color theme="0" tint="-0.24994659260841701"/>
      </right>
      <top style="thin">
        <color indexed="8"/>
      </top>
      <bottom style="thin">
        <color indexed="22"/>
      </bottom>
      <diagonal/>
    </border>
    <border>
      <left style="thin">
        <color indexed="22"/>
      </left>
      <right style="thin">
        <color theme="0" tint="-0.24994659260841701"/>
      </right>
      <top style="dotted">
        <color indexed="22"/>
      </top>
      <bottom style="dotted">
        <color indexed="22"/>
      </bottom>
      <diagonal/>
    </border>
    <border>
      <left style="thin">
        <color theme="0" tint="-0.24994659260841701"/>
      </left>
      <right style="thin">
        <color theme="0" tint="-0.24994659260841701"/>
      </right>
      <top style="dotted">
        <color indexed="22"/>
      </top>
      <bottom style="dotted">
        <color indexed="22"/>
      </bottom>
      <diagonal/>
    </border>
    <border>
      <left style="thin">
        <color theme="0" tint="-0.24994659260841701"/>
      </left>
      <right style="thin">
        <color theme="0" tint="-0.24994659260841701"/>
      </right>
      <top style="thin">
        <color indexed="22"/>
      </top>
      <bottom style="dotted">
        <color indexed="22"/>
      </bottom>
      <diagonal/>
    </border>
    <border>
      <left style="thin">
        <color indexed="22"/>
      </left>
      <right style="thin">
        <color theme="0" tint="-0.24994659260841701"/>
      </right>
      <top style="dotted">
        <color indexed="22"/>
      </top>
      <bottom style="thin">
        <color indexed="22"/>
      </bottom>
      <diagonal/>
    </border>
    <border>
      <left style="thin">
        <color theme="0" tint="-0.24994659260841701"/>
      </left>
      <right style="thin">
        <color theme="0" tint="-0.24994659260841701"/>
      </right>
      <top style="dotted">
        <color indexed="22"/>
      </top>
      <bottom style="thin">
        <color indexed="22"/>
      </bottom>
      <diagonal/>
    </border>
    <border>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diagonal/>
    </border>
    <border>
      <left style="thin">
        <color theme="0" tint="-0.24994659260841701"/>
      </left>
      <right style="thin">
        <color theme="0" tint="-0.24994659260841701"/>
      </right>
      <top style="thin">
        <color indexed="64"/>
      </top>
      <bottom style="hair">
        <color indexed="22"/>
      </bottom>
      <diagonal/>
    </border>
    <border>
      <left style="thin">
        <color theme="0" tint="-0.24994659260841701"/>
      </left>
      <right style="medium">
        <color indexed="64"/>
      </right>
      <top style="thin">
        <color indexed="64"/>
      </top>
      <bottom/>
      <diagonal/>
    </border>
    <border>
      <left style="thin">
        <color indexed="64"/>
      </left>
      <right style="thin">
        <color theme="0" tint="-0.24994659260841701"/>
      </right>
      <top/>
      <bottom style="thin">
        <color indexed="64"/>
      </bottom>
      <diagonal/>
    </border>
    <border>
      <left style="dotted">
        <color indexed="22"/>
      </left>
      <right style="thin">
        <color theme="0" tint="-0.24994659260841701"/>
      </right>
      <top style="thin">
        <color indexed="22"/>
      </top>
      <bottom style="medium">
        <color indexed="64"/>
      </bottom>
      <diagonal/>
    </border>
    <border>
      <left style="thin">
        <color theme="0" tint="-0.24994659260841701"/>
      </left>
      <right style="medium">
        <color indexed="64"/>
      </right>
      <top/>
      <bottom style="thin">
        <color indexed="22"/>
      </bottom>
      <diagonal/>
    </border>
    <border>
      <left style="thin">
        <color theme="0" tint="-0.24994659260841701"/>
      </left>
      <right style="medium">
        <color indexed="8"/>
      </right>
      <top style="thin">
        <color indexed="22"/>
      </top>
      <bottom style="thin">
        <color indexed="8"/>
      </bottom>
      <diagonal/>
    </border>
    <border>
      <left style="thin">
        <color theme="0" tint="-0.24994659260841701"/>
      </left>
      <right style="medium">
        <color indexed="8"/>
      </right>
      <top style="thin">
        <color indexed="22"/>
      </top>
      <bottom style="thin">
        <color indexed="22"/>
      </bottom>
      <diagonal/>
    </border>
    <border>
      <left style="thin">
        <color indexed="22"/>
      </left>
      <right style="thin">
        <color theme="0" tint="-0.24994659260841701"/>
      </right>
      <top style="medium">
        <color indexed="8"/>
      </top>
      <bottom style="thin">
        <color indexed="22"/>
      </bottom>
      <diagonal/>
    </border>
    <border>
      <left style="thin">
        <color theme="0" tint="-0.24994659260841701"/>
      </left>
      <right style="thin">
        <color theme="0" tint="-0.24994659260841701"/>
      </right>
      <top style="medium">
        <color indexed="8"/>
      </top>
      <bottom style="thin">
        <color indexed="22"/>
      </bottom>
      <diagonal/>
    </border>
    <border>
      <left style="thin">
        <color theme="0" tint="-0.24994659260841701"/>
      </left>
      <right style="medium">
        <color indexed="8"/>
      </right>
      <top style="thin">
        <color indexed="8"/>
      </top>
      <bottom style="thin">
        <color indexed="22"/>
      </bottom>
      <diagonal/>
    </border>
    <border>
      <left style="thin">
        <color theme="0" tint="-0.24994659260841701"/>
      </left>
      <right style="thin">
        <color theme="0" tint="-0.24994659260841701"/>
      </right>
      <top style="medium">
        <color indexed="8"/>
      </top>
      <bottom style="medium">
        <color indexed="8"/>
      </bottom>
      <diagonal/>
    </border>
    <border>
      <left style="thin">
        <color indexed="22"/>
      </left>
      <right style="thin">
        <color theme="0" tint="-0.24994659260841701"/>
      </right>
      <top style="thin">
        <color indexed="64"/>
      </top>
      <bottom/>
      <diagonal/>
    </border>
    <border>
      <left style="thin">
        <color theme="0" tint="-0.24994659260841701"/>
      </left>
      <right style="medium">
        <color indexed="8"/>
      </right>
      <top style="thin">
        <color indexed="22"/>
      </top>
      <bottom style="medium">
        <color indexed="64"/>
      </bottom>
      <diagonal/>
    </border>
    <border>
      <left style="thin">
        <color theme="0" tint="-0.24994659260841701"/>
      </left>
      <right style="medium">
        <color indexed="8"/>
      </right>
      <top style="medium">
        <color indexed="8"/>
      </top>
      <bottom style="thin">
        <color indexed="22"/>
      </bottom>
      <diagonal/>
    </border>
    <border>
      <left style="thin">
        <color indexed="22"/>
      </left>
      <right style="thin">
        <color theme="0" tint="-0.24994659260841701"/>
      </right>
      <top style="thin">
        <color indexed="8"/>
      </top>
      <bottom/>
      <diagonal/>
    </border>
    <border>
      <left style="thin">
        <color theme="0" tint="-0.24994659260841701"/>
      </left>
      <right style="thin">
        <color theme="0" tint="-0.24994659260841701"/>
      </right>
      <top style="thin">
        <color indexed="8"/>
      </top>
      <bottom/>
      <diagonal/>
    </border>
    <border>
      <left/>
      <right style="thin">
        <color theme="0" tint="-0.24994659260841701"/>
      </right>
      <top/>
      <bottom style="hair">
        <color indexed="64"/>
      </bottom>
      <diagonal/>
    </border>
    <border>
      <left style="thin">
        <color theme="0" tint="-0.24994659260841701"/>
      </left>
      <right style="thin">
        <color theme="0" tint="-0.24994659260841701"/>
      </right>
      <top/>
      <bottom style="hair">
        <color indexed="64"/>
      </bottom>
      <diagonal/>
    </border>
    <border>
      <left style="thin">
        <color theme="0" tint="-0.24994659260841701"/>
      </left>
      <right style="thin">
        <color theme="0" tint="-0.24994659260841701"/>
      </right>
      <top style="thin">
        <color indexed="22"/>
      </top>
      <bottom style="hair">
        <color indexed="64"/>
      </bottom>
      <diagonal/>
    </border>
    <border>
      <left style="thin">
        <color theme="0" tint="-0.24994659260841701"/>
      </left>
      <right/>
      <top/>
      <bottom style="hair">
        <color indexed="64"/>
      </bottom>
      <diagonal/>
    </border>
    <border>
      <left/>
      <right style="thin">
        <color theme="0" tint="-0.24994659260841701"/>
      </right>
      <top style="hair">
        <color indexed="64"/>
      </top>
      <bottom style="hair">
        <color indexed="64"/>
      </bottom>
      <diagonal/>
    </border>
    <border>
      <left style="thin">
        <color theme="0" tint="-0.24994659260841701"/>
      </left>
      <right style="thin">
        <color theme="0" tint="-0.24994659260841701"/>
      </right>
      <top style="hair">
        <color indexed="64"/>
      </top>
      <bottom style="hair">
        <color indexed="64"/>
      </bottom>
      <diagonal/>
    </border>
    <border>
      <left/>
      <right style="thin">
        <color theme="0" tint="-0.24994659260841701"/>
      </right>
      <top style="hair">
        <color indexed="64"/>
      </top>
      <bottom/>
      <diagonal/>
    </border>
    <border>
      <left style="thin">
        <color theme="0" tint="-0.24994659260841701"/>
      </left>
      <right style="thin">
        <color theme="0" tint="-0.24994659260841701"/>
      </right>
      <top style="hair">
        <color indexed="64"/>
      </top>
      <bottom/>
      <diagonal/>
    </border>
    <border>
      <left style="thin">
        <color theme="0" tint="-0.24994659260841701"/>
      </left>
      <right/>
      <top/>
      <bottom/>
      <diagonal/>
    </border>
    <border>
      <left style="thin">
        <color theme="0" tint="-0.24994659260841701"/>
      </left>
      <right/>
      <top style="hair">
        <color indexed="64"/>
      </top>
      <bottom style="hair">
        <color indexed="64"/>
      </bottom>
      <diagonal/>
    </border>
    <border>
      <left style="thin">
        <color theme="0" tint="-0.24994659260841701"/>
      </left>
      <right/>
      <top style="hair">
        <color indexed="64"/>
      </top>
      <bottom/>
      <diagonal/>
    </border>
    <border>
      <left style="thin">
        <color theme="0" tint="-0.24994659260841701"/>
      </left>
      <right style="thin">
        <color theme="0" tint="-0.24994659260841701"/>
      </right>
      <top style="thin">
        <color indexed="8"/>
      </top>
      <bottom style="thin">
        <color indexed="8"/>
      </bottom>
      <diagonal/>
    </border>
    <border>
      <left style="thin">
        <color indexed="64"/>
      </left>
      <right style="thin">
        <color theme="0" tint="-0.24994659260841701"/>
      </right>
      <top/>
      <bottom style="thin">
        <color indexed="8"/>
      </bottom>
      <diagonal/>
    </border>
    <border>
      <left style="thin">
        <color theme="0" tint="-0.24994659260841701"/>
      </left>
      <right style="thin">
        <color theme="0" tint="-0.24994659260841701"/>
      </right>
      <top style="thin">
        <color indexed="8"/>
      </top>
      <bottom style="medium">
        <color indexed="8"/>
      </bottom>
      <diagonal/>
    </border>
    <border>
      <left style="thin">
        <color theme="0" tint="-0.24994659260841701"/>
      </left>
      <right style="thin">
        <color theme="0" tint="-0.24994659260841701"/>
      </right>
      <top/>
      <bottom style="medium">
        <color indexed="8"/>
      </bottom>
      <diagonal/>
    </border>
    <border>
      <left style="thin">
        <color theme="0" tint="-0.24994659260841701"/>
      </left>
      <right style="medium">
        <color indexed="64"/>
      </right>
      <top/>
      <bottom style="medium">
        <color indexed="8"/>
      </bottom>
      <diagonal/>
    </border>
    <border>
      <left style="thin">
        <color indexed="8"/>
      </left>
      <right style="thin">
        <color theme="0" tint="-0.24994659260841701"/>
      </right>
      <top style="thin">
        <color indexed="8"/>
      </top>
      <bottom style="thin">
        <color indexed="8"/>
      </bottom>
      <diagonal/>
    </border>
    <border>
      <left style="thin">
        <color theme="0" tint="-0.24994659260841701"/>
      </left>
      <right style="thin">
        <color theme="0" tint="-0.24994659260841701"/>
      </right>
      <top style="thin">
        <color indexed="8"/>
      </top>
      <bottom style="thin">
        <color indexed="64"/>
      </bottom>
      <diagonal/>
    </border>
    <border>
      <left style="thin">
        <color theme="0" tint="-0.24994659260841701"/>
      </left>
      <right style="thin">
        <color theme="0" tint="-0.24994659260841701"/>
      </right>
      <top style="thin">
        <color indexed="22"/>
      </top>
      <bottom style="medium">
        <color indexed="8"/>
      </bottom>
      <diagonal/>
    </border>
    <border>
      <left style="thin">
        <color theme="0" tint="-0.24994659260841701"/>
      </left>
      <right style="thin">
        <color indexed="8"/>
      </right>
      <top style="thin">
        <color indexed="8"/>
      </top>
      <bottom style="thin">
        <color indexed="8"/>
      </bottom>
      <diagonal/>
    </border>
    <border>
      <left style="thin">
        <color theme="0" tint="-0.24994659260841701"/>
      </left>
      <right style="dotted">
        <color indexed="22"/>
      </right>
      <top style="thin">
        <color indexed="64"/>
      </top>
      <bottom style="thin">
        <color indexed="64"/>
      </bottom>
      <diagonal/>
    </border>
    <border>
      <left/>
      <right style="thin">
        <color theme="0" tint="-0.24994659260841701"/>
      </right>
      <top style="thin">
        <color indexed="22"/>
      </top>
      <bottom style="thin">
        <color indexed="8"/>
      </bottom>
      <diagonal/>
    </border>
    <border>
      <left style="thin">
        <color theme="0" tint="-0.24994659260841701"/>
      </left>
      <right style="medium">
        <color indexed="64"/>
      </right>
      <top/>
      <bottom style="thin">
        <color indexed="8"/>
      </bottom>
      <diagonal/>
    </border>
    <border>
      <left style="dotted">
        <color indexed="22"/>
      </left>
      <right style="thin">
        <color theme="0" tint="-0.24994659260841701"/>
      </right>
      <top style="thin">
        <color indexed="8"/>
      </top>
      <bottom style="thin">
        <color indexed="8"/>
      </bottom>
      <diagonal/>
    </border>
    <border>
      <left style="thin">
        <color theme="0" tint="-0.24994659260841701"/>
      </left>
      <right style="dotted">
        <color indexed="22"/>
      </right>
      <top style="thin">
        <color indexed="8"/>
      </top>
      <bottom style="thin">
        <color indexed="8"/>
      </bottom>
      <diagonal/>
    </border>
    <border>
      <left style="thin">
        <color theme="0" tint="-0.24994659260841701"/>
      </left>
      <right style="medium">
        <color indexed="8"/>
      </right>
      <top style="thin">
        <color indexed="8"/>
      </top>
      <bottom style="thin">
        <color indexed="8"/>
      </bottom>
      <diagonal/>
    </border>
    <border>
      <left/>
      <right style="thin">
        <color theme="0" tint="-0.24994659260841701"/>
      </right>
      <top style="medium">
        <color indexed="8"/>
      </top>
      <bottom style="thin">
        <color indexed="22"/>
      </bottom>
      <diagonal/>
    </border>
    <border>
      <left style="thin">
        <color theme="0" tint="-0.24994659260841701"/>
      </left>
      <right style="medium">
        <color indexed="64"/>
      </right>
      <top style="thin">
        <color indexed="64"/>
      </top>
      <bottom style="thin">
        <color indexed="22"/>
      </bottom>
      <diagonal/>
    </border>
    <border>
      <left style="thin">
        <color theme="0" tint="-0.24994659260841701"/>
      </left>
      <right style="dotted">
        <color indexed="22"/>
      </right>
      <top style="thin">
        <color indexed="22"/>
      </top>
      <bottom style="medium">
        <color indexed="64"/>
      </bottom>
      <diagonal/>
    </border>
    <border>
      <left style="thin">
        <color indexed="22"/>
      </left>
      <right style="thin">
        <color theme="0" tint="-0.24994659260841701"/>
      </right>
      <top/>
      <bottom/>
      <diagonal/>
    </border>
    <border>
      <left style="hair">
        <color theme="0" tint="-0.24994659260841701"/>
      </left>
      <right/>
      <top/>
      <bottom style="thin">
        <color indexed="64"/>
      </bottom>
      <diagonal/>
    </border>
    <border>
      <left/>
      <right style="thin">
        <color theme="0" tint="-0.24994659260841701"/>
      </right>
      <top style="thin">
        <color indexed="64"/>
      </top>
      <bottom/>
      <diagonal/>
    </border>
    <border>
      <left/>
      <right style="thin">
        <color indexed="8"/>
      </right>
      <top style="thin">
        <color indexed="22"/>
      </top>
      <bottom style="thin">
        <color indexed="22"/>
      </bottom>
      <diagonal/>
    </border>
    <border>
      <left style="medium">
        <color auto="1"/>
      </left>
      <right style="thin">
        <color theme="0" tint="-0.24994659260841701"/>
      </right>
      <top/>
      <bottom/>
      <diagonal/>
    </border>
    <border>
      <left style="thin">
        <color theme="0" tint="-0.24994659260841701"/>
      </left>
      <right style="medium">
        <color indexed="64"/>
      </right>
      <top style="thin">
        <color indexed="22"/>
      </top>
      <bottom style="thin">
        <color indexed="22"/>
      </bottom>
      <diagonal/>
    </border>
    <border>
      <left style="dotted">
        <color indexed="22"/>
      </left>
      <right style="thin">
        <color theme="0" tint="-0.24994659260841701"/>
      </right>
      <top/>
      <bottom style="medium">
        <color indexed="8"/>
      </bottom>
      <diagonal/>
    </border>
    <border>
      <left/>
      <right style="dotted">
        <color indexed="22"/>
      </right>
      <top style="thin">
        <color indexed="22"/>
      </top>
      <bottom style="medium">
        <color indexed="8"/>
      </bottom>
      <diagonal/>
    </border>
    <border>
      <left style="thin">
        <color theme="0" tint="-0.24994659260841701"/>
      </left>
      <right style="dotted">
        <color indexed="22"/>
      </right>
      <top style="thin">
        <color indexed="22"/>
      </top>
      <bottom style="medium">
        <color indexed="8"/>
      </bottom>
      <diagonal/>
    </border>
    <border>
      <left/>
      <right style="thin">
        <color indexed="22"/>
      </right>
      <top style="thin">
        <color indexed="22"/>
      </top>
      <bottom style="medium">
        <color indexed="8"/>
      </bottom>
      <diagonal/>
    </border>
    <border>
      <left style="dotted">
        <color indexed="22"/>
      </left>
      <right/>
      <top style="thin">
        <color indexed="22"/>
      </top>
      <bottom style="medium">
        <color indexed="8"/>
      </bottom>
      <diagonal/>
    </border>
    <border>
      <left/>
      <right style="thin">
        <color theme="0" tint="-0.24994659260841701"/>
      </right>
      <top/>
      <bottom style="medium">
        <color indexed="8"/>
      </bottom>
      <diagonal/>
    </border>
    <border>
      <left style="thin">
        <color indexed="22"/>
      </left>
      <right style="thin">
        <color theme="0" tint="-0.24994659260841701"/>
      </right>
      <top style="thin">
        <color indexed="64"/>
      </top>
      <bottom style="thin">
        <color indexed="22"/>
      </bottom>
      <diagonal/>
    </border>
    <border>
      <left style="thin">
        <color theme="0" tint="-0.24994659260841701"/>
      </left>
      <right style="medium">
        <color indexed="64"/>
      </right>
      <top style="thin">
        <color indexed="22"/>
      </top>
      <bottom style="thin">
        <color indexed="64"/>
      </bottom>
      <diagonal/>
    </border>
    <border>
      <left/>
      <right style="thin">
        <color theme="0" tint="-0.24994659260841701"/>
      </right>
      <top/>
      <bottom style="thin">
        <color indexed="64"/>
      </bottom>
      <diagonal/>
    </border>
    <border>
      <left style="thin">
        <color theme="0" tint="-0.24994659260841701"/>
      </left>
      <right style="dotted">
        <color indexed="22"/>
      </right>
      <top style="thin">
        <color indexed="64"/>
      </top>
      <bottom/>
      <diagonal/>
    </border>
    <border>
      <left style="dotted">
        <color indexed="22"/>
      </left>
      <right style="thin">
        <color indexed="22"/>
      </right>
      <top style="thin">
        <color indexed="64"/>
      </top>
      <bottom style="thin">
        <color indexed="22"/>
      </bottom>
      <diagonal/>
    </border>
    <border>
      <left/>
      <right style="dotted">
        <color indexed="22"/>
      </right>
      <top style="thin">
        <color indexed="64"/>
      </top>
      <bottom/>
      <diagonal/>
    </border>
    <border>
      <left style="thin">
        <color indexed="22"/>
      </left>
      <right style="thin">
        <color indexed="22"/>
      </right>
      <top style="thin">
        <color indexed="64"/>
      </top>
      <bottom/>
      <diagonal/>
    </border>
    <border>
      <left style="thin">
        <color theme="0" tint="-0.24994659260841701"/>
      </left>
      <right/>
      <top/>
      <bottom style="thin">
        <color indexed="64"/>
      </bottom>
      <diagonal/>
    </border>
    <border>
      <left/>
      <right style="medium">
        <color indexed="64"/>
      </right>
      <top/>
      <bottom style="thin">
        <color indexed="22"/>
      </bottom>
      <diagonal/>
    </border>
    <border>
      <left style="thin">
        <color indexed="22"/>
      </left>
      <right style="thin">
        <color indexed="22"/>
      </right>
      <top style="thin">
        <color indexed="64"/>
      </top>
      <bottom style="thin">
        <color indexed="64"/>
      </bottom>
      <diagonal/>
    </border>
    <border>
      <left/>
      <right style="thin">
        <color indexed="22"/>
      </right>
      <top style="hair">
        <color indexed="64"/>
      </top>
      <bottom style="thin">
        <color indexed="22"/>
      </bottom>
      <diagonal/>
    </border>
    <border>
      <left/>
      <right/>
      <top style="hair">
        <color indexed="64"/>
      </top>
      <bottom style="thin">
        <color indexed="22"/>
      </bottom>
      <diagonal/>
    </border>
    <border>
      <left style="thin">
        <color indexed="22"/>
      </left>
      <right/>
      <top style="hair">
        <color indexed="64"/>
      </top>
      <bottom style="thin">
        <color indexed="22"/>
      </bottom>
      <diagonal/>
    </border>
    <border>
      <left/>
      <right style="thin">
        <color theme="0" tint="-0.24994659260841701"/>
      </right>
      <top/>
      <bottom style="thin">
        <color indexed="22"/>
      </bottom>
      <diagonal/>
    </border>
    <border>
      <left/>
      <right style="thin">
        <color indexed="22"/>
      </right>
      <top style="thin">
        <color indexed="64"/>
      </top>
      <bottom style="hair">
        <color indexed="64"/>
      </bottom>
      <diagonal/>
    </border>
    <border>
      <left/>
      <right/>
      <top style="thin">
        <color indexed="64"/>
      </top>
      <bottom style="hair">
        <color indexed="64"/>
      </bottom>
      <diagonal/>
    </border>
    <border>
      <left style="thin">
        <color indexed="22"/>
      </left>
      <right/>
      <top style="thin">
        <color indexed="64"/>
      </top>
      <bottom style="hair">
        <color indexed="64"/>
      </bottom>
      <diagonal/>
    </border>
    <border>
      <left style="thin">
        <color theme="0" tint="-0.24994659260841701"/>
      </left>
      <right style="dotted">
        <color indexed="22"/>
      </right>
      <top style="thin">
        <color indexed="22"/>
      </top>
      <bottom/>
      <diagonal/>
    </border>
    <border>
      <left style="medium">
        <color indexed="8"/>
      </left>
      <right style="thin">
        <color theme="0" tint="-0.24994659260841701"/>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8"/>
      </left>
      <right/>
      <top style="thin">
        <color indexed="22"/>
      </top>
      <bottom style="medium">
        <color indexed="64"/>
      </bottom>
      <diagonal/>
    </border>
    <border>
      <left style="medium">
        <color indexed="8"/>
      </left>
      <right/>
      <top style="thin">
        <color indexed="22"/>
      </top>
      <bottom style="thin">
        <color indexed="22"/>
      </bottom>
      <diagonal/>
    </border>
    <border>
      <left style="dotted">
        <color indexed="22"/>
      </left>
      <right style="dotted">
        <color indexed="22"/>
      </right>
      <top/>
      <bottom/>
      <diagonal/>
    </border>
    <border>
      <left/>
      <right style="dotted">
        <color indexed="22"/>
      </right>
      <top/>
      <bottom/>
      <diagonal/>
    </border>
    <border>
      <left style="dotted">
        <color indexed="22"/>
      </left>
      <right/>
      <top/>
      <bottom/>
      <diagonal/>
    </border>
    <border>
      <left style="dotted">
        <color indexed="22"/>
      </left>
      <right style="dotted">
        <color indexed="22"/>
      </right>
      <top/>
      <bottom style="thin">
        <color indexed="22"/>
      </bottom>
      <diagonal/>
    </border>
    <border>
      <left style="medium">
        <color indexed="8"/>
      </left>
      <right style="dotted">
        <color indexed="22"/>
      </right>
      <top/>
      <bottom style="thin">
        <color indexed="22"/>
      </bottom>
      <diagonal/>
    </border>
    <border>
      <left/>
      <right style="medium">
        <color indexed="64"/>
      </right>
      <top style="thin">
        <color indexed="22"/>
      </top>
      <bottom style="medium">
        <color indexed="8"/>
      </bottom>
      <diagonal/>
    </border>
    <border>
      <left style="thin">
        <color indexed="22"/>
      </left>
      <right/>
      <top style="thin">
        <color indexed="22"/>
      </top>
      <bottom style="medium">
        <color indexed="8"/>
      </bottom>
      <diagonal/>
    </border>
    <border>
      <left/>
      <right style="medium">
        <color indexed="64"/>
      </right>
      <top style="dotted">
        <color indexed="22"/>
      </top>
      <bottom style="thin">
        <color indexed="22"/>
      </bottom>
      <diagonal/>
    </border>
    <border>
      <left/>
      <right style="medium">
        <color indexed="64"/>
      </right>
      <top style="thin">
        <color indexed="22"/>
      </top>
      <bottom style="dotted">
        <color indexed="22"/>
      </bottom>
      <diagonal/>
    </border>
    <border>
      <left/>
      <right/>
      <top style="thin">
        <color indexed="22"/>
      </top>
      <bottom style="dotted">
        <color indexed="22"/>
      </bottom>
      <diagonal/>
    </border>
    <border>
      <left style="dotted">
        <color indexed="22"/>
      </left>
      <right/>
      <top style="thin">
        <color indexed="22"/>
      </top>
      <bottom style="dotted">
        <color indexed="22"/>
      </bottom>
      <diagonal/>
    </border>
    <border>
      <left/>
      <right style="dotted">
        <color indexed="22"/>
      </right>
      <top style="thin">
        <color indexed="22"/>
      </top>
      <bottom style="dotted">
        <color indexed="22"/>
      </bottom>
      <diagonal/>
    </border>
    <border>
      <left style="medium">
        <color indexed="8"/>
      </left>
      <right/>
      <top style="thin">
        <color indexed="22"/>
      </top>
      <bottom/>
      <diagonal/>
    </border>
    <border>
      <left style="medium">
        <color indexed="8"/>
      </left>
      <right/>
      <top style="thin">
        <color indexed="64"/>
      </top>
      <bottom style="thin">
        <color indexed="22"/>
      </bottom>
      <diagonal/>
    </border>
    <border>
      <left/>
      <right/>
      <top style="thin">
        <color theme="0" tint="-0.24994659260841701"/>
      </top>
      <bottom style="medium">
        <color indexed="8"/>
      </bottom>
      <diagonal/>
    </border>
    <border>
      <left/>
      <right style="medium">
        <color auto="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indexed="22"/>
      </bottom>
      <diagonal/>
    </border>
    <border>
      <left style="thin">
        <color theme="0" tint="-0.24994659260841701"/>
      </left>
      <right/>
      <top/>
      <bottom style="thin">
        <color indexed="22"/>
      </bottom>
      <diagonal/>
    </border>
    <border>
      <left/>
      <right style="medium">
        <color auto="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8"/>
      </right>
      <top style="thin">
        <color theme="0" tint="-0.24994659260841701"/>
      </top>
      <bottom style="thin">
        <color indexed="22"/>
      </bottom>
      <diagonal/>
    </border>
    <border>
      <left style="thin">
        <color theme="0" tint="-0.24994659260841701"/>
      </left>
      <right style="thin">
        <color theme="0" tint="-0.24994659260841701"/>
      </right>
      <top style="thin">
        <color theme="0" tint="-0.24994659260841701"/>
      </top>
      <bottom style="thin">
        <color indexed="22"/>
      </bottom>
      <diagonal/>
    </border>
    <border>
      <left style="thin">
        <color indexed="22"/>
      </left>
      <right style="thin">
        <color theme="0" tint="-0.24994659260841701"/>
      </right>
      <top style="thin">
        <color theme="0" tint="-0.24994659260841701"/>
      </top>
      <bottom style="thin">
        <color indexed="22"/>
      </bottom>
      <diagonal/>
    </border>
    <border>
      <left/>
      <right style="medium">
        <color indexed="8"/>
      </right>
      <top style="medium">
        <color indexed="8"/>
      </top>
      <bottom style="thin">
        <color theme="0" tint="-0.24994659260841701"/>
      </bottom>
      <diagonal/>
    </border>
    <border>
      <left/>
      <right/>
      <top style="medium">
        <color indexed="8"/>
      </top>
      <bottom style="thin">
        <color theme="0" tint="-0.24994659260841701"/>
      </bottom>
      <diagonal/>
    </border>
    <border>
      <left style="thin">
        <color theme="0" tint="-0.24994659260841701"/>
      </left>
      <right/>
      <top style="medium">
        <color indexed="8"/>
      </top>
      <bottom style="thin">
        <color theme="0" tint="-0.24994659260841701"/>
      </bottom>
      <diagonal/>
    </border>
    <border>
      <left/>
      <right style="thin">
        <color theme="0" tint="-0.24994659260841701"/>
      </right>
      <top style="medium">
        <color indexed="8"/>
      </top>
      <bottom style="thin">
        <color theme="0" tint="-0.24994659260841701"/>
      </bottom>
      <diagonal/>
    </border>
    <border>
      <left style="medium">
        <color indexed="8"/>
      </left>
      <right/>
      <top style="medium">
        <color indexed="8"/>
      </top>
      <bottom style="thin">
        <color theme="0" tint="-0.24994659260841701"/>
      </bottom>
      <diagonal/>
    </border>
    <border>
      <left/>
      <right style="medium">
        <color indexed="64"/>
      </right>
      <top/>
      <bottom style="thin">
        <color indexed="8"/>
      </bottom>
      <diagonal/>
    </border>
    <border>
      <left/>
      <right style="medium">
        <color indexed="64"/>
      </right>
      <top style="thin">
        <color theme="0" tint="-0.24994659260841701"/>
      </top>
      <bottom/>
      <diagonal/>
    </border>
    <border>
      <left/>
      <right/>
      <top style="thin">
        <color theme="0" tint="-0.24994659260841701"/>
      </top>
      <bottom/>
      <diagonal/>
    </border>
    <border>
      <left style="medium">
        <color indexed="8"/>
      </left>
      <right/>
      <top style="thin">
        <color theme="0" tint="-0.24994659260841701"/>
      </top>
      <bottom/>
      <diagonal/>
    </border>
    <border>
      <left style="medium">
        <color indexed="8"/>
      </left>
      <right/>
      <top/>
      <bottom style="thin">
        <color theme="0" tint="-0.24994659260841701"/>
      </bottom>
      <diagonal/>
    </border>
    <border>
      <left/>
      <right style="medium">
        <color indexed="64"/>
      </right>
      <top style="thin">
        <color indexed="64"/>
      </top>
      <bottom style="thin">
        <color theme="0" tint="-0.24994659260841701"/>
      </bottom>
      <diagonal/>
    </border>
    <border>
      <left/>
      <right/>
      <top style="thin">
        <color indexed="64"/>
      </top>
      <bottom style="thin">
        <color theme="0" tint="-0.24994659260841701"/>
      </bottom>
      <diagonal/>
    </border>
    <border>
      <left/>
      <right style="medium">
        <color indexed="64"/>
      </right>
      <top style="thin">
        <color theme="0" tint="-0.24994659260841701"/>
      </top>
      <bottom style="thin">
        <color indexed="22"/>
      </bottom>
      <diagonal/>
    </border>
    <border>
      <left/>
      <right style="medium">
        <color indexed="64"/>
      </right>
      <top/>
      <bottom style="medium">
        <color indexed="8"/>
      </bottom>
      <diagonal/>
    </border>
    <border>
      <left/>
      <right/>
      <top style="medium">
        <color auto="1"/>
      </top>
      <bottom style="medium">
        <color indexed="8"/>
      </bottom>
      <diagonal/>
    </border>
    <border>
      <left style="thin">
        <color indexed="22"/>
      </left>
      <right/>
      <top style="medium">
        <color auto="1"/>
      </top>
      <bottom style="medium">
        <color indexed="8"/>
      </bottom>
      <diagonal/>
    </border>
    <border>
      <left/>
      <right/>
      <top style="thin">
        <color indexed="22"/>
      </top>
      <bottom style="medium">
        <color auto="1"/>
      </bottom>
      <diagonal/>
    </border>
    <border>
      <left style="thin">
        <color indexed="22"/>
      </left>
      <right/>
      <top style="thin">
        <color indexed="22"/>
      </top>
      <bottom style="medium">
        <color auto="1"/>
      </bottom>
      <diagonal/>
    </border>
    <border>
      <left/>
      <right style="thin">
        <color indexed="22"/>
      </right>
      <top style="thin">
        <color theme="0" tint="-0.24994659260841701"/>
      </top>
      <bottom/>
      <diagonal/>
    </border>
    <border>
      <left style="thin">
        <color indexed="64"/>
      </left>
      <right/>
      <top style="thin">
        <color indexed="22"/>
      </top>
      <bottom style="medium">
        <color indexed="64"/>
      </bottom>
      <diagonal/>
    </border>
    <border>
      <left/>
      <right style="thin">
        <color indexed="64"/>
      </right>
      <top style="thin">
        <color indexed="22"/>
      </top>
      <bottom style="medium">
        <color indexed="64"/>
      </bottom>
      <diagonal/>
    </border>
    <border>
      <left/>
      <right style="thin">
        <color indexed="8"/>
      </right>
      <top style="thin">
        <color indexed="22"/>
      </top>
      <bottom style="medium">
        <color indexed="64"/>
      </bottom>
      <diagonal/>
    </border>
    <border>
      <left/>
      <right style="medium">
        <color indexed="64"/>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medium">
        <color indexed="64"/>
      </left>
      <right/>
      <top/>
      <bottom style="hair">
        <color indexed="64"/>
      </bottom>
      <diagonal/>
    </border>
    <border>
      <left style="dotted">
        <color indexed="22"/>
      </left>
      <right style="dashed">
        <color indexed="22"/>
      </right>
      <top style="thin">
        <color indexed="22"/>
      </top>
      <bottom style="thin">
        <color indexed="22"/>
      </bottom>
      <diagonal/>
    </border>
    <border>
      <left style="dashed">
        <color indexed="22"/>
      </left>
      <right style="dashed">
        <color indexed="22"/>
      </right>
      <top style="thin">
        <color indexed="22"/>
      </top>
      <bottom style="thin">
        <color indexed="22"/>
      </bottom>
      <diagonal/>
    </border>
    <border>
      <left style="dashed">
        <color indexed="22"/>
      </left>
      <right style="medium">
        <color indexed="64"/>
      </right>
      <top style="thin">
        <color indexed="22"/>
      </top>
      <bottom style="thin">
        <color indexed="22"/>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8"/>
      </top>
      <bottom style="thin">
        <color indexed="22"/>
      </bottom>
      <diagonal/>
    </border>
    <border>
      <left/>
      <right style="thin">
        <color theme="0" tint="-0.24994659260841701"/>
      </right>
      <top style="medium">
        <color indexed="8"/>
      </top>
      <bottom style="thin">
        <color indexed="22"/>
      </bottom>
      <diagonal/>
    </border>
    <border>
      <left style="thin">
        <color theme="0" tint="-0.24994659260841701"/>
      </left>
      <right style="thin">
        <color theme="0" tint="-0.24994659260841701"/>
      </right>
      <top style="medium">
        <color indexed="8"/>
      </top>
      <bottom/>
      <diagonal/>
    </border>
    <border>
      <left style="thin">
        <color theme="0" tint="-0.24994659260841701"/>
      </left>
      <right/>
      <top style="thin">
        <color theme="0" tint="-0.24994659260841701"/>
      </top>
      <bottom style="thin">
        <color indexed="8"/>
      </bottom>
      <diagonal/>
    </border>
    <border>
      <left/>
      <right/>
      <top style="thin">
        <color theme="0" tint="-0.24994659260841701"/>
      </top>
      <bottom style="thin">
        <color indexed="8"/>
      </bottom>
      <diagonal/>
    </border>
    <border>
      <left/>
      <right style="medium">
        <color auto="1"/>
      </right>
      <top style="thin">
        <color theme="0" tint="-0.24994659260841701"/>
      </top>
      <bottom style="thin">
        <color indexed="8"/>
      </bottom>
      <diagonal/>
    </border>
    <border>
      <left/>
      <right style="medium">
        <color auto="1"/>
      </right>
      <top/>
      <bottom/>
      <diagonal/>
    </border>
    <border>
      <left style="hair">
        <color indexed="64"/>
      </left>
      <right style="hair">
        <color indexed="64"/>
      </right>
      <top/>
      <bottom/>
      <diagonal/>
    </border>
    <border>
      <left/>
      <right style="hair">
        <color indexed="64"/>
      </right>
      <top/>
      <bottom/>
      <diagonal/>
    </border>
    <border>
      <left style="medium">
        <color indexed="8"/>
      </left>
      <right/>
      <top style="medium">
        <color indexed="8"/>
      </top>
      <bottom/>
      <diagonal/>
    </border>
    <border>
      <left/>
      <right/>
      <top style="medium">
        <color indexed="8"/>
      </top>
      <bottom/>
      <diagonal/>
    </border>
    <border>
      <left style="thin">
        <color theme="0" tint="-0.24994659260841701"/>
      </left>
      <right/>
      <top style="thin">
        <color indexed="22"/>
      </top>
      <bottom style="thin">
        <color indexed="8"/>
      </bottom>
      <diagonal/>
    </border>
    <border>
      <left style="dotted">
        <color indexed="64"/>
      </left>
      <right style="dotted">
        <color indexed="64"/>
      </right>
      <top/>
      <bottom style="hair">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style="thin">
        <color theme="0" tint="-0.24994659260841701"/>
      </top>
      <bottom style="thin">
        <color indexed="22"/>
      </bottom>
      <diagonal/>
    </border>
    <border>
      <left style="thin">
        <color indexed="64"/>
      </left>
      <right/>
      <top style="thin">
        <color theme="0" tint="-0.24994659260841701"/>
      </top>
      <bottom style="thin">
        <color indexed="22"/>
      </bottom>
      <diagonal/>
    </border>
    <border>
      <left style="medium">
        <color indexed="8"/>
      </left>
      <right/>
      <top style="thin">
        <color indexed="64"/>
      </top>
      <bottom/>
      <diagonal/>
    </border>
    <border>
      <left/>
      <right/>
      <top style="thin">
        <color indexed="64"/>
      </top>
      <bottom/>
      <diagonal/>
    </border>
    <border>
      <left/>
      <right/>
      <top/>
      <bottom style="medium">
        <color auto="1"/>
      </bottom>
      <diagonal/>
    </border>
    <border>
      <left/>
      <right/>
      <top style="thin">
        <color theme="1"/>
      </top>
      <bottom style="thin">
        <color indexed="22"/>
      </bottom>
      <diagonal/>
    </border>
    <border>
      <left/>
      <right style="medium">
        <color indexed="64"/>
      </right>
      <top style="thin">
        <color theme="1"/>
      </top>
      <bottom style="thin">
        <color indexed="22"/>
      </bottom>
      <diagonal/>
    </border>
    <border>
      <left style="dotted">
        <color indexed="22"/>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dotted">
        <color indexed="22"/>
      </left>
      <right/>
      <top style="thin">
        <color theme="0" tint="-0.24994659260841701"/>
      </top>
      <bottom style="thin">
        <color indexed="64"/>
      </bottom>
      <diagonal/>
    </border>
    <border>
      <left/>
      <right/>
      <top style="thin">
        <color theme="0" tint="-0.24994659260841701"/>
      </top>
      <bottom style="thin">
        <color indexed="64"/>
      </bottom>
      <diagonal/>
    </border>
    <border>
      <left/>
      <right style="dotted">
        <color indexed="22"/>
      </right>
      <top style="thin">
        <color theme="0" tint="-0.24994659260841701"/>
      </top>
      <bottom style="thin">
        <color indexed="64"/>
      </bottom>
      <diagonal/>
    </border>
    <border>
      <left style="thin">
        <color indexed="22"/>
      </left>
      <right/>
      <top style="thin">
        <color theme="1"/>
      </top>
      <bottom style="thin">
        <color indexed="22"/>
      </bottom>
      <diagonal/>
    </border>
    <border>
      <left style="thin">
        <color indexed="22"/>
      </left>
      <right/>
      <top style="thin">
        <color indexed="22"/>
      </top>
      <bottom style="thin">
        <color indexed="22"/>
      </bottom>
      <diagonal/>
    </border>
    <border>
      <left/>
      <right style="thin">
        <color indexed="22"/>
      </right>
      <top style="thin">
        <color theme="0" tint="-0.24994659260841701"/>
      </top>
      <bottom style="thin">
        <color indexed="22"/>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8"/>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22"/>
      </right>
      <top style="thin">
        <color indexed="64"/>
      </top>
      <bottom style="thin">
        <color theme="0" tint="-0.24994659260841701"/>
      </bottom>
      <diagonal/>
    </border>
    <border>
      <left/>
      <right/>
      <top style="thin">
        <color indexed="22"/>
      </top>
      <bottom/>
      <diagonal/>
    </border>
    <border>
      <left/>
      <right style="medium">
        <color indexed="64"/>
      </right>
      <top style="thin">
        <color indexed="22"/>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22"/>
      </top>
      <bottom style="thin">
        <color theme="0" tint="-0.24994659260841701"/>
      </bottom>
      <diagonal/>
    </border>
    <border>
      <left style="thin">
        <color theme="0" tint="-0.24994659260841701"/>
      </left>
      <right/>
      <top style="thin">
        <color indexed="22"/>
      </top>
      <bottom style="thin">
        <color theme="0" tint="-0.24994659260841701"/>
      </bottom>
      <diagonal/>
    </border>
    <border>
      <left/>
      <right/>
      <top style="thin">
        <color indexed="22"/>
      </top>
      <bottom style="thin">
        <color theme="0" tint="-0.24994659260841701"/>
      </bottom>
      <diagonal/>
    </border>
    <border>
      <left style="medium">
        <color indexed="8"/>
      </left>
      <right/>
      <top style="thin">
        <color theme="0" tint="-0.24994659260841701"/>
      </top>
      <bottom style="thin">
        <color indexed="64"/>
      </bottom>
      <diagonal/>
    </border>
    <border>
      <left/>
      <right style="thin">
        <color indexed="22"/>
      </right>
      <top style="thin">
        <color theme="0" tint="-0.24994659260841701"/>
      </top>
      <bottom style="thin">
        <color indexed="64"/>
      </bottom>
      <diagonal/>
    </border>
    <border>
      <left style="thin">
        <color indexed="22"/>
      </left>
      <right/>
      <top style="thin">
        <color theme="0" tint="-0.24994659260841701"/>
      </top>
      <bottom style="thin">
        <color indexed="64"/>
      </bottom>
      <diagonal/>
    </border>
    <border>
      <left/>
      <right style="medium">
        <color indexed="8"/>
      </right>
      <top style="thin">
        <color theme="0" tint="-0.24994659260841701"/>
      </top>
      <bottom style="thin">
        <color indexed="64"/>
      </bottom>
      <diagonal/>
    </border>
    <border>
      <left/>
      <right style="thin">
        <color theme="0" tint="-0.24994659260841701"/>
      </right>
      <top style="thin">
        <color indexed="22"/>
      </top>
      <bottom style="thin">
        <color indexed="22"/>
      </bottom>
      <diagonal/>
    </border>
    <border>
      <left style="medium">
        <color indexed="8"/>
      </left>
      <right/>
      <top style="medium">
        <color indexed="8"/>
      </top>
      <bottom/>
      <diagonal/>
    </border>
    <border>
      <left/>
      <right/>
      <top style="medium">
        <color indexed="8"/>
      </top>
      <bottom style="medium">
        <color indexed="8"/>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style="dotted">
        <color indexed="22"/>
      </left>
      <right/>
      <top style="thin">
        <color indexed="22"/>
      </top>
      <bottom style="thin">
        <color indexed="64"/>
      </bottom>
      <diagonal/>
    </border>
    <border>
      <left/>
      <right style="medium">
        <color auto="1"/>
      </right>
      <top/>
      <bottom style="thin">
        <color indexed="64"/>
      </bottom>
      <diagonal/>
    </border>
    <border>
      <left/>
      <right style="thin">
        <color indexed="22"/>
      </right>
      <top style="thin">
        <color indexed="64"/>
      </top>
      <bottom/>
      <diagonal/>
    </border>
    <border>
      <left/>
      <right/>
      <top style="thin">
        <color indexed="64"/>
      </top>
      <bottom style="thin">
        <color indexed="22"/>
      </bottom>
      <diagonal/>
    </border>
    <border>
      <left style="thin">
        <color theme="0" tint="-0.24994659260841701"/>
      </left>
      <right style="medium">
        <color indexed="64"/>
      </right>
      <top style="thin">
        <color indexed="64"/>
      </top>
      <bottom/>
      <diagonal/>
    </border>
    <border>
      <left style="thin">
        <color indexed="22"/>
      </left>
      <right/>
      <top style="thin">
        <color indexed="64"/>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top style="thin">
        <color indexed="22"/>
      </top>
      <bottom style="thin">
        <color indexed="22"/>
      </bottom>
      <diagonal/>
    </border>
    <border>
      <left style="dotted">
        <color indexed="22"/>
      </left>
      <right style="dotted">
        <color indexed="22"/>
      </right>
      <top style="thin">
        <color indexed="22"/>
      </top>
      <bottom style="thin">
        <color indexed="22"/>
      </bottom>
      <diagonal/>
    </border>
    <border>
      <left style="thin">
        <color theme="0" tint="-0.24994659260841701"/>
      </left>
      <right/>
      <top style="thin">
        <color indexed="64"/>
      </top>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theme="0" tint="-0.24994659260841701"/>
      </top>
      <bottom style="thin">
        <color indexed="22"/>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dotted">
        <color indexed="22"/>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right style="dotted">
        <color theme="0" tint="-0.24994659260841701"/>
      </right>
      <top style="thin">
        <color theme="0" tint="-0.24994659260841701"/>
      </top>
      <bottom style="thin">
        <color indexed="64"/>
      </bottom>
      <diagonal/>
    </border>
    <border>
      <left style="dotted">
        <color theme="0" tint="-0.24994659260841701"/>
      </left>
      <right style="dotted">
        <color theme="0" tint="-0.24994659260841701"/>
      </right>
      <top style="thin">
        <color theme="0" tint="-0.24994659260841701"/>
      </top>
      <bottom style="thin">
        <color indexed="64"/>
      </bottom>
      <diagonal/>
    </border>
    <border>
      <left style="dotted">
        <color theme="0" tint="-0.24994659260841701"/>
      </left>
      <right/>
      <top style="thin">
        <color theme="0" tint="-0.24994659260841701"/>
      </top>
      <bottom style="thin">
        <color indexed="64"/>
      </bottom>
      <diagonal/>
    </border>
    <border>
      <left/>
      <right style="dotted">
        <color indexed="22"/>
      </right>
      <top style="thin">
        <color indexed="22"/>
      </top>
      <bottom style="thin">
        <color theme="0" tint="-0.24994659260841701"/>
      </bottom>
      <diagonal/>
    </border>
    <border>
      <left/>
      <right style="thin">
        <color theme="0" tint="-0.24994659260841701"/>
      </right>
      <top style="thin">
        <color theme="0" tint="-0.24994659260841701"/>
      </top>
      <bottom style="thin">
        <color indexed="8"/>
      </bottom>
      <diagonal/>
    </border>
    <border>
      <left/>
      <right style="medium">
        <color indexed="8"/>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8"/>
      </right>
      <top style="thin">
        <color theme="0" tint="-0.24994659260841701"/>
      </top>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dotted">
        <color theme="0" tint="-0.24994659260841701"/>
      </left>
      <right style="dotted">
        <color theme="0" tint="-0.24994659260841701"/>
      </right>
      <top style="thin">
        <color theme="0" tint="-0.24994659260841701"/>
      </top>
      <bottom style="thin">
        <color theme="0" tint="-0.24994659260841701"/>
      </bottom>
      <diagonal/>
    </border>
    <border>
      <left style="dotted">
        <color theme="0" tint="-0.24994659260841701"/>
      </left>
      <right style="thin">
        <color theme="0" tint="-0.24994659260841701"/>
      </right>
      <top style="thin">
        <color theme="0" tint="-0.24994659260841701"/>
      </top>
      <bottom style="thin">
        <color theme="0" tint="-0.24994659260841701"/>
      </bottom>
      <diagonal/>
    </border>
    <border>
      <left/>
      <right style="medium">
        <color indexed="8"/>
      </right>
      <top/>
      <bottom/>
      <diagonal/>
    </border>
    <border>
      <left style="medium">
        <color indexed="8"/>
      </left>
      <right/>
      <top/>
      <bottom style="dotted">
        <color theme="0" tint="-0.24994659260841701"/>
      </bottom>
      <diagonal/>
    </border>
    <border>
      <left/>
      <right/>
      <top/>
      <bottom style="dotted">
        <color theme="0" tint="-0.24994659260841701"/>
      </bottom>
      <diagonal/>
    </border>
    <border>
      <left/>
      <right style="thin">
        <color theme="0" tint="-0.24994659260841701"/>
      </right>
      <top/>
      <bottom style="dotted">
        <color theme="0" tint="-0.24994659260841701"/>
      </bottom>
      <diagonal/>
    </border>
    <border>
      <left style="medium">
        <color indexed="8"/>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theme="0" tint="-0.24994659260841701"/>
      </right>
      <top style="dotted">
        <color theme="0" tint="-0.24994659260841701"/>
      </top>
      <bottom style="dotted">
        <color theme="0" tint="-0.24994659260841701"/>
      </bottom>
      <diagonal/>
    </border>
    <border>
      <left style="medium">
        <color indexed="8"/>
      </left>
      <right/>
      <top style="dotted">
        <color theme="0" tint="-0.24994659260841701"/>
      </top>
      <bottom/>
      <diagonal/>
    </border>
    <border>
      <left/>
      <right/>
      <top style="dotted">
        <color theme="0" tint="-0.24994659260841701"/>
      </top>
      <bottom/>
      <diagonal/>
    </border>
    <border>
      <left/>
      <right style="thin">
        <color indexed="22"/>
      </right>
      <top style="dotted">
        <color theme="0" tint="-0.24994659260841701"/>
      </top>
      <bottom/>
      <diagonal/>
    </border>
    <border>
      <left/>
      <right style="thin">
        <color indexed="22"/>
      </right>
      <top/>
      <bottom style="dotted">
        <color theme="0" tint="-0.24994659260841701"/>
      </bottom>
      <diagonal/>
    </border>
    <border>
      <left style="medium">
        <color indexed="8"/>
      </left>
      <right/>
      <top style="medium">
        <color indexed="8"/>
      </top>
      <bottom style="medium">
        <color indexed="8"/>
      </bottom>
      <diagonal/>
    </border>
    <border>
      <left/>
      <right style="thin">
        <color indexed="22"/>
      </right>
      <top style="medium">
        <color indexed="8"/>
      </top>
      <bottom style="medium">
        <color indexed="8"/>
      </bottom>
      <diagonal/>
    </border>
    <border>
      <left/>
      <right style="medium">
        <color indexed="8"/>
      </right>
      <top style="medium">
        <color indexed="8"/>
      </top>
      <bottom/>
      <diagonal/>
    </border>
    <border>
      <left/>
      <right style="dotted">
        <color indexed="22"/>
      </right>
      <top style="thin">
        <color theme="0" tint="-0.24994659260841701"/>
      </top>
      <bottom style="medium">
        <color indexed="8"/>
      </bottom>
      <diagonal/>
    </border>
    <border>
      <left style="dotted">
        <color indexed="22"/>
      </left>
      <right style="dotted">
        <color indexed="22"/>
      </right>
      <top style="thin">
        <color theme="0" tint="-0.24994659260841701"/>
      </top>
      <bottom style="medium">
        <color indexed="8"/>
      </bottom>
      <diagonal/>
    </border>
    <border>
      <left style="dotted">
        <color indexed="22"/>
      </left>
      <right style="hair">
        <color indexed="22"/>
      </right>
      <top style="thin">
        <color theme="0" tint="-0.24994659260841701"/>
      </top>
      <bottom style="medium">
        <color indexed="8"/>
      </bottom>
      <diagonal/>
    </border>
    <border>
      <left style="hair">
        <color indexed="22"/>
      </left>
      <right style="thin">
        <color indexed="22"/>
      </right>
      <top style="thin">
        <color theme="0" tint="-0.24994659260841701"/>
      </top>
      <bottom style="medium">
        <color indexed="8"/>
      </bottom>
      <diagonal/>
    </border>
    <border>
      <left style="thin">
        <color indexed="22"/>
      </left>
      <right style="thin">
        <color indexed="22"/>
      </right>
      <top style="thin">
        <color theme="0" tint="-0.24994659260841701"/>
      </top>
      <bottom style="medium">
        <color indexed="8"/>
      </bottom>
      <diagonal/>
    </border>
    <border>
      <left style="thin">
        <color theme="0" tint="-0.24994659260841701"/>
      </left>
      <right style="medium">
        <color auto="1"/>
      </right>
      <top/>
      <bottom style="thin">
        <color theme="0" tint="-0.24994659260841701"/>
      </bottom>
      <diagonal/>
    </border>
    <border>
      <left style="thin">
        <color indexed="22"/>
      </left>
      <right style="medium">
        <color auto="1"/>
      </right>
      <top/>
      <bottom style="medium">
        <color indexed="8"/>
      </bottom>
      <diagonal/>
    </border>
    <border>
      <left/>
      <right style="medium">
        <color indexed="8"/>
      </right>
      <top style="thin">
        <color indexed="8"/>
      </top>
      <bottom style="thin">
        <color indexed="8"/>
      </bottom>
      <diagonal/>
    </border>
    <border>
      <left style="thin">
        <color theme="0" tint="-0.24994659260841701"/>
      </left>
      <right style="dotted">
        <color indexed="22"/>
      </right>
      <top/>
      <bottom style="thin">
        <color indexed="22"/>
      </bottom>
      <diagonal/>
    </border>
    <border>
      <left style="thin">
        <color indexed="64"/>
      </left>
      <right/>
      <top style="thin">
        <color indexed="64"/>
      </top>
      <bottom style="thin">
        <color theme="0" tint="-0.24994659260841701"/>
      </bottom>
      <diagonal/>
    </border>
    <border>
      <left/>
      <right style="thin">
        <color theme="0" tint="-0.24994659260841701"/>
      </right>
      <top style="thin">
        <color indexed="8"/>
      </top>
      <bottom/>
      <diagonal/>
    </border>
    <border>
      <left style="thin">
        <color theme="0" tint="-0.24994659260841701"/>
      </left>
      <right/>
      <top style="thin">
        <color indexed="8"/>
      </top>
      <bottom style="thin">
        <color indexed="22"/>
      </bottom>
      <diagonal/>
    </border>
    <border>
      <left/>
      <right/>
      <top style="thin">
        <color indexed="8"/>
      </top>
      <bottom style="thin">
        <color theme="0" tint="-0.24994659260841701"/>
      </bottom>
      <diagonal/>
    </border>
    <border>
      <left style="dotted">
        <color indexed="22"/>
      </left>
      <right/>
      <top style="thin">
        <color indexed="8"/>
      </top>
      <bottom style="thin">
        <color indexed="22"/>
      </bottom>
      <diagonal/>
    </border>
    <border>
      <left/>
      <right style="dotted">
        <color indexed="22"/>
      </right>
      <top style="thin">
        <color indexed="8"/>
      </top>
      <bottom style="thin">
        <color theme="0" tint="-0.24994659260841701"/>
      </bottom>
      <diagonal/>
    </border>
    <border>
      <left style="dotted">
        <color indexed="22"/>
      </left>
      <right/>
      <top style="thin">
        <color indexed="8"/>
      </top>
      <bottom style="thin">
        <color theme="0" tint="-0.24994659260841701"/>
      </bottom>
      <diagonal/>
    </border>
    <border>
      <left style="dotted">
        <color indexed="22"/>
      </left>
      <right style="dotted">
        <color indexed="22"/>
      </right>
      <top style="thin">
        <color indexed="8"/>
      </top>
      <bottom style="thin">
        <color theme="0" tint="-0.24994659260841701"/>
      </bottom>
      <diagonal/>
    </border>
    <border>
      <left style="dotted">
        <color indexed="22"/>
      </left>
      <right style="thin">
        <color indexed="22"/>
      </right>
      <top style="thin">
        <color indexed="8"/>
      </top>
      <bottom style="thin">
        <color theme="0" tint="-0.24994659260841701"/>
      </bottom>
      <diagonal/>
    </border>
    <border>
      <left style="thin">
        <color indexed="22"/>
      </left>
      <right style="thin">
        <color indexed="22"/>
      </right>
      <top style="thin">
        <color indexed="8"/>
      </top>
      <bottom style="thin">
        <color theme="0" tint="-0.24994659260841701"/>
      </bottom>
      <diagonal/>
    </border>
    <border>
      <left style="thin">
        <color theme="0" tint="-0.24994659260841701"/>
      </left>
      <right/>
      <top style="thin">
        <color indexed="8"/>
      </top>
      <bottom style="thin">
        <color theme="0" tint="-0.24994659260841701"/>
      </bottom>
      <diagonal/>
    </border>
    <border>
      <left/>
      <right style="dotted">
        <color theme="0" tint="-0.24994659260841701"/>
      </right>
      <top style="thin">
        <color indexed="8"/>
      </top>
      <bottom style="thin">
        <color theme="0" tint="-0.24994659260841701"/>
      </bottom>
      <diagonal/>
    </border>
    <border>
      <left style="dotted">
        <color theme="0" tint="-0.24994659260841701"/>
      </left>
      <right style="dotted">
        <color theme="0" tint="-0.24994659260841701"/>
      </right>
      <top style="thin">
        <color indexed="8"/>
      </top>
      <bottom style="thin">
        <color theme="0" tint="-0.24994659260841701"/>
      </bottom>
      <diagonal/>
    </border>
    <border>
      <left style="dotted">
        <color theme="0" tint="-0.24994659260841701"/>
      </left>
      <right style="thin">
        <color indexed="22"/>
      </right>
      <top style="thin">
        <color indexed="8"/>
      </top>
      <bottom style="thin">
        <color theme="0" tint="-0.24994659260841701"/>
      </bottom>
      <diagonal/>
    </border>
    <border>
      <left style="thin">
        <color indexed="22"/>
      </left>
      <right/>
      <top style="thin">
        <color indexed="8"/>
      </top>
      <bottom/>
      <diagonal/>
    </border>
    <border>
      <left style="thin">
        <color theme="0" tint="-0.24994659260841701"/>
      </left>
      <right style="thin">
        <color theme="0" tint="-0.24994659260841701"/>
      </right>
      <top style="thin">
        <color theme="0" tint="-0.24994659260841701"/>
      </top>
      <bottom style="thin">
        <color indexed="8"/>
      </bottom>
      <diagonal/>
    </border>
    <border>
      <left/>
      <right style="medium">
        <color indexed="64"/>
      </right>
      <top/>
      <bottom/>
      <diagonal/>
    </border>
    <border>
      <left style="thin">
        <color indexed="22"/>
      </left>
      <right/>
      <top/>
      <bottom style="thin">
        <color indexed="8"/>
      </bottom>
      <diagonal/>
    </border>
    <border>
      <left/>
      <right/>
      <top style="thin">
        <color theme="0" tint="-0.24994659260841701"/>
      </top>
      <bottom style="thin">
        <color auto="1"/>
      </bottom>
      <diagonal/>
    </border>
    <border>
      <left/>
      <right style="thin">
        <color indexed="22"/>
      </right>
      <top/>
      <bottom style="thin">
        <color theme="0" tint="-0.24994659260841701"/>
      </bottom>
      <diagonal/>
    </border>
    <border>
      <left style="medium">
        <color indexed="8"/>
      </left>
      <right/>
      <top style="thin">
        <color indexed="8"/>
      </top>
      <bottom/>
      <diagonal/>
    </border>
    <border>
      <left/>
      <right/>
      <top style="thin">
        <color indexed="8"/>
      </top>
      <bottom/>
      <diagonal/>
    </border>
    <border>
      <left/>
      <right style="thin">
        <color indexed="22"/>
      </right>
      <top style="thin">
        <color indexed="8"/>
      </top>
      <bottom/>
      <diagonal/>
    </border>
    <border>
      <left/>
      <right/>
      <top style="thin">
        <color indexed="64"/>
      </top>
      <bottom/>
      <diagonal/>
    </border>
    <border>
      <left/>
      <right style="thin">
        <color indexed="22"/>
      </right>
      <top style="thin">
        <color indexed="64"/>
      </top>
      <bottom/>
      <diagonal/>
    </border>
    <border>
      <left style="thin">
        <color indexed="22"/>
      </left>
      <right/>
      <top/>
      <bottom style="thin">
        <color theme="0" tint="-0.24994659260841701"/>
      </bottom>
      <diagonal/>
    </border>
    <border>
      <left/>
      <right style="thin">
        <color indexed="64"/>
      </right>
      <top/>
      <bottom style="thin">
        <color indexed="8"/>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top style="thin">
        <color indexed="22"/>
      </top>
      <bottom/>
      <diagonal/>
    </border>
    <border>
      <left/>
      <right style="thin">
        <color theme="0" tint="-0.24994659260841701"/>
      </right>
      <top style="thin">
        <color indexed="64"/>
      </top>
      <bottom/>
      <diagonal/>
    </border>
    <border>
      <left style="thin">
        <color indexed="64"/>
      </left>
      <right/>
      <top style="thin">
        <color indexed="64"/>
      </top>
      <bottom/>
      <diagonal/>
    </border>
    <border>
      <left/>
      <right/>
      <top style="thin">
        <color indexed="22"/>
      </top>
      <bottom/>
      <diagonal/>
    </border>
    <border>
      <left/>
      <right/>
      <top style="thin">
        <color indexed="64"/>
      </top>
      <bottom/>
      <diagonal/>
    </border>
    <border>
      <left style="thin">
        <color auto="1"/>
      </left>
      <right/>
      <top style="thin">
        <color indexed="64"/>
      </top>
      <bottom style="thin">
        <color indexed="22"/>
      </bottom>
      <diagonal/>
    </border>
    <border>
      <left style="thin">
        <color auto="1"/>
      </left>
      <right/>
      <top style="thin">
        <color indexed="22"/>
      </top>
      <bottom style="thin">
        <color indexed="22"/>
      </bottom>
      <diagonal/>
    </border>
    <border>
      <left/>
      <right/>
      <top style="thin">
        <color indexed="22"/>
      </top>
      <bottom style="thin">
        <color indexed="22"/>
      </bottom>
      <diagonal/>
    </border>
    <border>
      <left/>
      <right style="dotted">
        <color indexed="22"/>
      </right>
      <top style="thin">
        <color indexed="22"/>
      </top>
      <bottom style="thin">
        <color indexed="22"/>
      </bottom>
      <diagonal/>
    </border>
    <border>
      <left style="dotted">
        <color indexed="22"/>
      </left>
      <right/>
      <top style="thin">
        <color indexed="22"/>
      </top>
      <bottom style="thin">
        <color indexed="22"/>
      </bottom>
      <diagonal/>
    </border>
    <border>
      <left/>
      <right style="thin">
        <color indexed="64"/>
      </right>
      <top style="thin">
        <color indexed="22"/>
      </top>
      <bottom style="thin">
        <color indexed="22"/>
      </bottom>
      <diagonal/>
    </border>
    <border>
      <left style="thin">
        <color auto="1"/>
      </left>
      <right/>
      <top style="thin">
        <color indexed="22"/>
      </top>
      <bottom style="medium">
        <color indexed="64"/>
      </bottom>
      <diagonal/>
    </border>
    <border>
      <left/>
      <right/>
      <top style="thin">
        <color indexed="22"/>
      </top>
      <bottom style="medium">
        <color indexed="64"/>
      </bottom>
      <diagonal/>
    </border>
    <border>
      <left/>
      <right style="dotted">
        <color indexed="22"/>
      </right>
      <top style="thin">
        <color indexed="22"/>
      </top>
      <bottom style="medium">
        <color indexed="64"/>
      </bottom>
      <diagonal/>
    </border>
    <border>
      <left style="dotted">
        <color indexed="22"/>
      </left>
      <right/>
      <top style="thin">
        <color indexed="22"/>
      </top>
      <bottom style="medium">
        <color indexed="64"/>
      </bottom>
      <diagonal/>
    </border>
    <border>
      <left style="dotted">
        <color indexed="22"/>
      </left>
      <right style="thin">
        <color theme="0" tint="-0.24994659260841701"/>
      </right>
      <top style="thin">
        <color indexed="22"/>
      </top>
      <bottom style="medium">
        <color indexed="64"/>
      </bottom>
      <diagonal/>
    </border>
    <border>
      <left style="thin">
        <color theme="0" tint="-0.24994659260841701"/>
      </left>
      <right style="thin">
        <color theme="0" tint="-0.24994659260841701"/>
      </right>
      <top style="thin">
        <color indexed="22"/>
      </top>
      <bottom style="medium">
        <color indexed="64"/>
      </bottom>
      <diagonal/>
    </border>
    <border>
      <left style="thin">
        <color theme="0" tint="-0.24994659260841701"/>
      </left>
      <right style="thin">
        <color indexed="64"/>
      </right>
      <top style="thin">
        <color indexed="22"/>
      </top>
      <bottom style="medium">
        <color indexed="64"/>
      </bottom>
      <diagonal/>
    </border>
    <border>
      <left/>
      <right/>
      <top style="thin">
        <color indexed="22"/>
      </top>
      <bottom/>
      <diagonal/>
    </border>
    <border>
      <left style="thin">
        <color auto="1"/>
      </left>
      <right/>
      <top style="thin">
        <color auto="1"/>
      </top>
      <bottom/>
      <diagonal/>
    </border>
    <border>
      <left/>
      <right style="thin">
        <color indexed="22"/>
      </right>
      <top style="thin">
        <color auto="1"/>
      </top>
      <bottom/>
      <diagonal/>
    </border>
    <border>
      <left style="thin">
        <color auto="1"/>
      </left>
      <right/>
      <top/>
      <bottom style="thin">
        <color auto="1"/>
      </bottom>
      <diagonal/>
    </border>
    <border>
      <left/>
      <right style="thin">
        <color indexed="22"/>
      </right>
      <top/>
      <bottom style="thin">
        <color auto="1"/>
      </bottom>
      <diagonal/>
    </border>
    <border>
      <left style="medium">
        <color indexed="8"/>
      </left>
      <right/>
      <top/>
      <bottom style="medium">
        <color indexed="8"/>
      </bottom>
      <diagonal/>
    </border>
    <border>
      <left/>
      <right/>
      <top/>
      <bottom style="medium">
        <color indexed="8"/>
      </bottom>
      <diagonal/>
    </border>
    <border>
      <left/>
      <right style="thin">
        <color indexed="22"/>
      </right>
      <top/>
      <bottom style="medium">
        <color indexed="8"/>
      </bottom>
      <diagonal/>
    </border>
    <border>
      <left style="dotted">
        <color indexed="22"/>
      </left>
      <right/>
      <top style="thin">
        <color indexed="22"/>
      </top>
      <bottom style="thin">
        <color indexed="22"/>
      </bottom>
      <diagonal/>
    </border>
    <border>
      <left/>
      <right/>
      <top style="thin">
        <color indexed="22"/>
      </top>
      <bottom style="thin">
        <color indexed="22"/>
      </bottom>
      <diagonal/>
    </border>
    <border>
      <left/>
      <right style="dotted">
        <color indexed="22"/>
      </right>
      <top style="thin">
        <color indexed="22"/>
      </top>
      <bottom style="thin">
        <color indexed="22"/>
      </bottom>
      <diagonal/>
    </border>
    <border>
      <left/>
      <right style="medium">
        <color indexed="64"/>
      </right>
      <top style="thin">
        <color indexed="22"/>
      </top>
      <bottom style="thin">
        <color indexed="22"/>
      </bottom>
      <diagonal/>
    </border>
    <border>
      <left/>
      <right style="thin">
        <color theme="0" tint="-0.24994659260841701"/>
      </right>
      <top style="thin">
        <color indexed="22"/>
      </top>
      <bottom style="thin">
        <color indexed="22"/>
      </bottom>
      <diagonal/>
    </border>
    <border>
      <left style="medium">
        <color indexed="8"/>
      </left>
      <right/>
      <top style="thin">
        <color indexed="22"/>
      </top>
      <bottom style="thin">
        <color indexed="64"/>
      </bottom>
      <diagonal/>
    </border>
    <border>
      <left/>
      <right/>
      <top style="thin">
        <color indexed="22"/>
      </top>
      <bottom style="thin">
        <color indexed="64"/>
      </bottom>
      <diagonal/>
    </border>
    <border>
      <left/>
      <right style="dotted">
        <color indexed="22"/>
      </right>
      <top style="thin">
        <color indexed="22"/>
      </top>
      <bottom style="thin">
        <color indexed="64"/>
      </bottom>
      <diagonal/>
    </border>
    <border>
      <left style="medium">
        <color indexed="8"/>
      </left>
      <right/>
      <top style="thin">
        <color indexed="22"/>
      </top>
      <bottom/>
      <diagonal/>
    </border>
    <border>
      <left/>
      <right style="dotted">
        <color indexed="22"/>
      </right>
      <top style="thin">
        <color indexed="22"/>
      </top>
      <bottom/>
      <diagonal/>
    </border>
    <border>
      <left style="dotted">
        <color indexed="22"/>
      </left>
      <right/>
      <top style="thin">
        <color indexed="22"/>
      </top>
      <bottom/>
      <diagonal/>
    </border>
    <border>
      <left/>
      <right style="medium">
        <color indexed="64"/>
      </right>
      <top style="thin">
        <color indexed="22"/>
      </top>
      <bottom/>
      <diagonal/>
    </border>
    <border>
      <left style="medium">
        <color indexed="64"/>
      </left>
      <right/>
      <top/>
      <bottom style="thin">
        <color theme="0" tint="-0.24994659260841701"/>
      </bottom>
      <diagonal/>
    </border>
    <border>
      <left/>
      <right style="dotted">
        <color indexed="22"/>
      </right>
      <top/>
      <bottom style="thin">
        <color theme="0" tint="-0.24994659260841701"/>
      </bottom>
      <diagonal/>
    </border>
    <border>
      <left style="dotted">
        <color indexed="22"/>
      </left>
      <right/>
      <top/>
      <bottom style="thin">
        <color theme="0" tint="-0.24994659260841701"/>
      </bottom>
      <diagonal/>
    </border>
    <border>
      <left style="dotted">
        <color indexed="22"/>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top style="thin">
        <color indexed="22"/>
      </top>
      <bottom style="thin">
        <color indexed="64"/>
      </bottom>
      <diagonal/>
    </border>
    <border>
      <left/>
      <right style="thin">
        <color theme="0" tint="-0.24994659260841701"/>
      </right>
      <top style="thin">
        <color theme="0" tint="-0.24994659260841701"/>
      </top>
      <bottom style="thin">
        <color indexed="64"/>
      </bottom>
      <diagonal/>
    </border>
    <border>
      <left/>
      <right/>
      <top/>
      <bottom style="thin">
        <color auto="1"/>
      </bottom>
      <diagonal/>
    </border>
    <border>
      <left style="thin">
        <color indexed="22"/>
      </left>
      <right/>
      <top style="thin">
        <color auto="1"/>
      </top>
      <bottom/>
      <diagonal/>
    </border>
    <border>
      <left/>
      <right/>
      <top style="thin">
        <color auto="1"/>
      </top>
      <bottom/>
      <diagonal/>
    </border>
    <border>
      <left/>
      <right style="medium">
        <color indexed="64"/>
      </right>
      <top style="thin">
        <color auto="1"/>
      </top>
      <bottom/>
      <diagonal/>
    </border>
    <border>
      <left style="thin">
        <color indexed="22"/>
      </left>
      <right/>
      <top style="thin">
        <color auto="1"/>
      </top>
      <bottom style="thin">
        <color auto="1"/>
      </bottom>
      <diagonal/>
    </border>
    <border>
      <left/>
      <right/>
      <top style="thin">
        <color auto="1"/>
      </top>
      <bottom style="thin">
        <color auto="1"/>
      </bottom>
      <diagonal/>
    </border>
    <border>
      <left/>
      <right/>
      <top style="thin">
        <color auto="1"/>
      </top>
      <bottom style="thin">
        <color indexed="22"/>
      </bottom>
      <diagonal/>
    </border>
    <border>
      <left/>
      <right style="medium">
        <color indexed="64"/>
      </right>
      <top style="thin">
        <color auto="1"/>
      </top>
      <bottom style="thin">
        <color auto="1"/>
      </bottom>
      <diagonal/>
    </border>
    <border>
      <left style="thin">
        <color theme="0" tint="-0.24994659260841701"/>
      </left>
      <right style="thin">
        <color theme="0" tint="-0.24994659260841701"/>
      </right>
      <top style="thin">
        <color indexed="22"/>
      </top>
      <bottom style="thin">
        <color auto="1"/>
      </bottom>
      <diagonal/>
    </border>
    <border>
      <left/>
      <right style="thin">
        <color indexed="22"/>
      </right>
      <top style="thin">
        <color auto="1"/>
      </top>
      <bottom style="thin">
        <color indexed="22"/>
      </bottom>
      <diagonal/>
    </border>
    <border>
      <left style="medium">
        <color indexed="8"/>
      </left>
      <right/>
      <top/>
      <bottom style="thin">
        <color auto="1"/>
      </bottom>
      <diagonal/>
    </border>
    <border>
      <left style="thin">
        <color indexed="22"/>
      </left>
      <right style="thin">
        <color theme="0" tint="-0.24994659260841701"/>
      </right>
      <top style="thin">
        <color indexed="22"/>
      </top>
      <bottom style="thin">
        <color auto="1"/>
      </bottom>
      <diagonal/>
    </border>
    <border>
      <left style="thin">
        <color theme="0" tint="-0.24994659260841701"/>
      </left>
      <right style="medium">
        <color indexed="8"/>
      </right>
      <top style="thin">
        <color indexed="22"/>
      </top>
      <bottom style="thin">
        <color auto="1"/>
      </bottom>
      <diagonal/>
    </border>
    <border>
      <left style="medium">
        <color indexed="8"/>
      </left>
      <right/>
      <top style="thin">
        <color auto="1"/>
      </top>
      <bottom style="thin">
        <color auto="1"/>
      </bottom>
      <diagonal/>
    </border>
    <border>
      <left/>
      <right style="thin">
        <color indexed="22"/>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thin">
        <color indexed="22"/>
      </bottom>
      <diagonal/>
    </border>
    <border>
      <left style="thin">
        <color theme="0" tint="-0.24994659260841701"/>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8"/>
      </left>
      <right style="thin">
        <color theme="0" tint="-0.24994659260841701"/>
      </right>
      <top style="medium">
        <color indexed="8"/>
      </top>
      <bottom style="thin">
        <color indexed="8"/>
      </bottom>
      <diagonal/>
    </border>
    <border>
      <left style="thin">
        <color theme="0" tint="-0.24994659260841701"/>
      </left>
      <right style="thin">
        <color theme="0" tint="-0.24994659260841701"/>
      </right>
      <top style="medium">
        <color indexed="8"/>
      </top>
      <bottom style="thin">
        <color indexed="8"/>
      </bottom>
      <diagonal/>
    </border>
    <border>
      <left style="thin">
        <color theme="0" tint="-0.24994659260841701"/>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dotted">
        <color indexed="22"/>
      </right>
      <top style="thin">
        <color indexed="8"/>
      </top>
      <bottom/>
      <diagonal/>
    </border>
    <border>
      <left style="dotted">
        <color indexed="22"/>
      </left>
      <right/>
      <top style="thin">
        <color indexed="8"/>
      </top>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style="thin">
        <color indexed="22"/>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dotted">
        <color indexed="22"/>
      </left>
      <right/>
      <top style="thin">
        <color indexed="8"/>
      </top>
      <bottom style="dotted">
        <color indexed="22"/>
      </bottom>
      <diagonal/>
    </border>
    <border>
      <left/>
      <right/>
      <top style="thin">
        <color indexed="8"/>
      </top>
      <bottom style="dotted">
        <color indexed="22"/>
      </bottom>
      <diagonal/>
    </border>
    <border>
      <left/>
      <right style="medium">
        <color indexed="64"/>
      </right>
      <top style="thin">
        <color indexed="8"/>
      </top>
      <bottom style="thin">
        <color indexed="22"/>
      </bottom>
      <diagonal/>
    </border>
    <border>
      <left style="thin">
        <color indexed="22"/>
      </left>
      <right style="thin">
        <color theme="0" tint="-0.24994659260841701"/>
      </right>
      <top/>
      <bottom style="thin">
        <color indexed="8"/>
      </bottom>
      <diagonal/>
    </border>
    <border>
      <left style="thin">
        <color theme="0" tint="-0.24994659260841701"/>
      </left>
      <right style="medium">
        <color indexed="8"/>
      </right>
      <top style="thin">
        <color indexed="64"/>
      </top>
      <bottom style="thin">
        <color indexed="8"/>
      </bottom>
      <diagonal/>
    </border>
    <border>
      <left style="thin">
        <color indexed="22"/>
      </left>
      <right style="thin">
        <color theme="0" tint="-0.24994659260841701"/>
      </right>
      <top style="thin">
        <color indexed="8"/>
      </top>
      <bottom style="thin">
        <color indexed="8"/>
      </bottom>
      <diagonal/>
    </border>
    <border>
      <left style="medium">
        <color indexed="8"/>
      </left>
      <right/>
      <top style="thin">
        <color indexed="8"/>
      </top>
      <bottom style="thin">
        <color indexed="64"/>
      </bottom>
      <diagonal/>
    </border>
    <border>
      <left/>
      <right style="thin">
        <color indexed="22"/>
      </right>
      <top style="thin">
        <color indexed="8"/>
      </top>
      <bottom style="thin">
        <color indexed="64"/>
      </bottom>
      <diagonal/>
    </border>
    <border>
      <left/>
      <right style="medium">
        <color indexed="8"/>
      </right>
      <top style="thin">
        <color indexed="8"/>
      </top>
      <bottom style="thin">
        <color indexed="64"/>
      </bottom>
      <diagonal/>
    </border>
    <border>
      <left style="thin">
        <color indexed="22"/>
      </left>
      <right style="thin">
        <color theme="0" tint="-0.24994659260841701"/>
      </right>
      <top style="thin">
        <color indexed="22"/>
      </top>
      <bottom style="thin">
        <color indexed="8"/>
      </bottom>
      <diagonal/>
    </border>
    <border>
      <left style="thin">
        <color theme="0" tint="-0.24994659260841701"/>
      </left>
      <right style="thin">
        <color theme="0" tint="-0.24994659260841701"/>
      </right>
      <top style="thin">
        <color indexed="22"/>
      </top>
      <bottom style="thin">
        <color indexed="8"/>
      </bottom>
      <diagonal/>
    </border>
    <border>
      <left style="thin">
        <color theme="0" tint="-0.24994659260841701"/>
      </left>
      <right style="medium">
        <color indexed="8"/>
      </right>
      <top style="thin">
        <color indexed="22"/>
      </top>
      <bottom style="thin">
        <color indexed="8"/>
      </bottom>
      <diagonal/>
    </border>
    <border>
      <left/>
      <right style="medium">
        <color auto="1"/>
      </right>
      <top style="thin">
        <color indexed="8"/>
      </top>
      <bottom/>
      <diagonal/>
    </border>
    <border>
      <left/>
      <right style="thin">
        <color theme="0" tint="-0.24994659260841701"/>
      </right>
      <top style="thin">
        <color indexed="8"/>
      </top>
      <bottom style="thin">
        <color indexed="64"/>
      </bottom>
      <diagonal/>
    </border>
    <border>
      <left style="thin">
        <color theme="0" tint="-0.24994659260841701"/>
      </left>
      <right style="medium">
        <color indexed="8"/>
      </right>
      <top style="thin">
        <color indexed="8"/>
      </top>
      <bottom style="thin">
        <color indexed="64"/>
      </bottom>
      <diagonal/>
    </border>
    <border>
      <left style="thin">
        <color theme="0" tint="-0.24994659260841701"/>
      </left>
      <right style="thin">
        <color indexed="64"/>
      </right>
      <top style="thin">
        <color indexed="64"/>
      </top>
      <bottom style="thin">
        <color indexed="64"/>
      </bottom>
      <diagonal/>
    </border>
    <border>
      <left style="medium">
        <color indexed="8"/>
      </left>
      <right style="thin">
        <color theme="0" tint="-0.24994659260841701"/>
      </right>
      <top/>
      <bottom style="thin">
        <color indexed="8"/>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dotted">
        <color indexed="22"/>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right style="medium">
        <color indexed="64"/>
      </right>
      <top style="thin">
        <color indexed="22"/>
      </top>
      <bottom style="thin">
        <color indexed="64"/>
      </bottom>
      <diagonal/>
    </border>
    <border>
      <left style="thin">
        <color theme="0" tint="-0.24994659260841701"/>
      </left>
      <right style="medium">
        <color indexed="8"/>
      </right>
      <top style="thin">
        <color indexed="8"/>
      </top>
      <bottom/>
      <diagonal/>
    </border>
    <border>
      <left/>
      <right style="dotted">
        <color indexed="22"/>
      </right>
      <top style="thin">
        <color indexed="8"/>
      </top>
      <bottom style="thin">
        <color indexed="22"/>
      </bottom>
      <diagonal/>
    </border>
    <border>
      <left/>
      <right style="medium">
        <color indexed="8"/>
      </right>
      <top style="thin">
        <color indexed="8"/>
      </top>
      <bottom/>
      <diagonal/>
    </border>
    <border>
      <left style="thin">
        <color indexed="22"/>
      </left>
      <right style="thin">
        <color indexed="22"/>
      </right>
      <top style="thin">
        <color auto="1"/>
      </top>
      <bottom style="thin">
        <color indexed="8"/>
      </bottom>
      <diagonal/>
    </border>
    <border>
      <left style="thin">
        <color indexed="22"/>
      </left>
      <right style="medium">
        <color auto="1"/>
      </right>
      <top style="thin">
        <color auto="1"/>
      </top>
      <bottom style="thin">
        <color indexed="8"/>
      </bottom>
      <diagonal/>
    </border>
    <border>
      <left style="medium">
        <color indexed="8"/>
      </left>
      <right style="thin">
        <color theme="0" tint="-0.24994659260841701"/>
      </right>
      <top style="thin">
        <color indexed="8"/>
      </top>
      <bottom style="thin">
        <color indexed="8"/>
      </bottom>
      <diagonal/>
    </border>
    <border>
      <left style="thin">
        <color theme="0" tint="-0.24994659260841701"/>
      </left>
      <right style="medium">
        <color indexed="64"/>
      </right>
      <top style="thin">
        <color indexed="8"/>
      </top>
      <bottom style="thin">
        <color indexed="8"/>
      </bottom>
      <diagonal/>
    </border>
    <border>
      <left style="medium">
        <color indexed="64"/>
      </left>
      <right/>
      <top style="thin">
        <color indexed="8"/>
      </top>
      <bottom/>
      <diagonal/>
    </border>
    <border>
      <left style="medium">
        <color indexed="8"/>
      </left>
      <right style="thin">
        <color theme="0" tint="-0.24994659260841701"/>
      </right>
      <top style="thin">
        <color indexed="8"/>
      </top>
      <bottom/>
      <diagonal/>
    </border>
    <border>
      <left style="thin">
        <color theme="0" tint="-0.24994659260841701"/>
      </left>
      <right style="dotted">
        <color indexed="22"/>
      </right>
      <top style="thin">
        <color indexed="8"/>
      </top>
      <bottom/>
      <diagonal/>
    </border>
    <border>
      <left style="thin">
        <color theme="0" tint="-0.24994659260841701"/>
      </left>
      <right style="medium">
        <color indexed="64"/>
      </right>
      <top style="thin">
        <color indexed="8"/>
      </top>
      <bottom/>
      <diagonal/>
    </border>
    <border>
      <left style="thin">
        <color theme="0" tint="-0.24994659260841701"/>
      </left>
      <right style="dotted">
        <color indexed="22"/>
      </right>
      <top style="thin">
        <color indexed="22"/>
      </top>
      <bottom style="thin">
        <color indexed="8"/>
      </bottom>
      <diagonal/>
    </border>
    <border>
      <left style="dotted">
        <color indexed="22"/>
      </left>
      <right/>
      <top/>
      <bottom style="thin">
        <color indexed="8"/>
      </bottom>
      <diagonal/>
    </border>
    <border>
      <left/>
      <right style="dotted">
        <color indexed="22"/>
      </right>
      <top/>
      <bottom style="thin">
        <color indexed="8"/>
      </bottom>
      <diagonal/>
    </border>
    <border>
      <left style="dotted">
        <color indexed="22"/>
      </left>
      <right style="thin">
        <color theme="0" tint="-0.24994659260841701"/>
      </right>
      <top style="thin">
        <color indexed="22"/>
      </top>
      <bottom style="thin">
        <color indexed="8"/>
      </bottom>
      <diagonal/>
    </border>
    <border>
      <left style="thin">
        <color theme="0" tint="-0.24994659260841701"/>
      </left>
      <right/>
      <top/>
      <bottom style="thin">
        <color indexed="8"/>
      </bottom>
      <diagonal/>
    </border>
    <border>
      <left style="thin">
        <color theme="0" tint="-0.24994659260841701"/>
      </left>
      <right/>
      <top style="thin">
        <color indexed="8"/>
      </top>
      <bottom/>
      <diagonal/>
    </border>
    <border>
      <left style="dotted">
        <color indexed="22"/>
      </left>
      <right/>
      <top style="thin">
        <color indexed="22"/>
      </top>
      <bottom style="thin">
        <color indexed="8"/>
      </bottom>
      <diagonal/>
    </border>
    <border>
      <left/>
      <right style="dotted">
        <color indexed="22"/>
      </right>
      <top style="thin">
        <color indexed="22"/>
      </top>
      <bottom style="thin">
        <color indexed="8"/>
      </bottom>
      <diagonal/>
    </border>
    <border>
      <left style="thin">
        <color theme="0" tint="-0.24994659260841701"/>
      </left>
      <right style="dotted">
        <color indexed="22"/>
      </right>
      <top style="thin">
        <color indexed="8"/>
      </top>
      <bottom style="thin">
        <color indexed="64"/>
      </bottom>
      <diagonal/>
    </border>
    <border>
      <left style="dotted">
        <color indexed="22"/>
      </left>
      <right style="thin">
        <color theme="0" tint="-0.24994659260841701"/>
      </right>
      <top style="thin">
        <color indexed="8"/>
      </top>
      <bottom style="thin">
        <color indexed="64"/>
      </bottom>
      <diagonal/>
    </border>
    <border>
      <left style="thin">
        <color theme="0" tint="-0.24994659260841701"/>
      </left>
      <right style="medium">
        <color indexed="64"/>
      </right>
      <top style="thin">
        <color indexed="8"/>
      </top>
      <bottom style="thin">
        <color indexed="64"/>
      </bottom>
      <diagonal/>
    </border>
    <border>
      <left style="medium">
        <color indexed="64"/>
      </left>
      <right/>
      <top style="thin">
        <color auto="1"/>
      </top>
      <bottom/>
      <diagonal/>
    </border>
    <border>
      <left/>
      <right style="medium">
        <color indexed="64"/>
      </right>
      <top style="thin">
        <color indexed="8"/>
      </top>
      <bottom/>
      <diagonal/>
    </border>
    <border>
      <left style="thin">
        <color theme="0" tint="-0.24994659260841701"/>
      </left>
      <right/>
      <top style="thin">
        <color indexed="8"/>
      </top>
      <bottom style="thin">
        <color indexed="8"/>
      </bottom>
      <diagonal/>
    </border>
    <border>
      <left/>
      <right style="thin">
        <color theme="0" tint="-0.24994659260841701"/>
      </right>
      <top style="thin">
        <color indexed="64"/>
      </top>
      <bottom style="thin">
        <color indexed="8"/>
      </bottom>
      <diagonal/>
    </border>
    <border>
      <left style="medium">
        <color indexed="8"/>
      </left>
      <right/>
      <top style="thin">
        <color indexed="22"/>
      </top>
      <bottom style="thin">
        <color indexed="8"/>
      </bottom>
      <diagonal/>
    </border>
    <border>
      <left/>
      <right style="dotted">
        <color indexed="22"/>
      </right>
      <top style="thin">
        <color indexed="22"/>
      </top>
      <bottom style="thin">
        <color indexed="8"/>
      </bottom>
      <diagonal/>
    </border>
    <border>
      <left style="dotted">
        <color indexed="22"/>
      </left>
      <right style="thin">
        <color theme="0" tint="-0.24994659260841701"/>
      </right>
      <top style="thin">
        <color indexed="22"/>
      </top>
      <bottom style="thin">
        <color indexed="8"/>
      </bottom>
      <diagonal/>
    </border>
    <border>
      <left style="thin">
        <color theme="0" tint="-0.24994659260841701"/>
      </left>
      <right style="dotted">
        <color indexed="22"/>
      </right>
      <top style="thin">
        <color indexed="22"/>
      </top>
      <bottom style="thin">
        <color indexed="8"/>
      </bottom>
      <diagonal/>
    </border>
    <border>
      <left style="medium">
        <color indexed="8"/>
      </left>
      <right style="thin">
        <color theme="0" tint="-0.24994659260841701"/>
      </right>
      <top style="thin">
        <color indexed="8"/>
      </top>
      <bottom style="thin">
        <color indexed="22"/>
      </bottom>
      <diagonal/>
    </border>
    <border>
      <left style="medium">
        <color indexed="64"/>
      </left>
      <right style="thin">
        <color theme="0" tint="-0.24994659260841701"/>
      </right>
      <top style="thin">
        <color indexed="64"/>
      </top>
      <bottom style="thin">
        <color indexed="64"/>
      </bottom>
      <diagonal/>
    </border>
    <border>
      <left/>
      <right style="thin">
        <color indexed="8"/>
      </right>
      <top style="thin">
        <color indexed="22"/>
      </top>
      <bottom style="thin">
        <color indexed="8"/>
      </bottom>
      <diagonal/>
    </border>
    <border>
      <left style="thin">
        <color indexed="64"/>
      </left>
      <right/>
      <top style="thin">
        <color indexed="22"/>
      </top>
      <bottom style="thin">
        <color indexed="8"/>
      </bottom>
      <diagonal/>
    </border>
    <border>
      <left/>
      <right style="thin">
        <color indexed="64"/>
      </right>
      <top style="thin">
        <color indexed="22"/>
      </top>
      <bottom style="thin">
        <color indexed="8"/>
      </bottom>
      <diagonal/>
    </border>
    <border>
      <left style="medium">
        <color indexed="8"/>
      </left>
      <right style="thin">
        <color theme="0" tint="-0.24994659260841701"/>
      </right>
      <top style="thin">
        <color indexed="8"/>
      </top>
      <bottom style="thin">
        <color indexed="64"/>
      </bottom>
      <diagonal/>
    </border>
    <border>
      <left style="thin">
        <color theme="0" tint="-0.24994659260841701"/>
      </left>
      <right/>
      <top style="thin">
        <color indexed="8"/>
      </top>
      <bottom style="thin">
        <color indexed="64"/>
      </bottom>
      <diagonal/>
    </border>
    <border>
      <left style="dotted">
        <color indexed="22"/>
      </left>
      <right/>
      <top style="thin">
        <color indexed="8"/>
      </top>
      <bottom style="thin">
        <color theme="1"/>
      </bottom>
      <diagonal/>
    </border>
    <border>
      <left/>
      <right/>
      <top style="thin">
        <color indexed="8"/>
      </top>
      <bottom style="thin">
        <color theme="1"/>
      </bottom>
      <diagonal/>
    </border>
    <border>
      <left/>
      <right style="medium">
        <color indexed="64"/>
      </right>
      <top style="thin">
        <color indexed="8"/>
      </top>
      <bottom style="thin">
        <color theme="1"/>
      </bottom>
      <diagonal/>
    </border>
    <border>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indexed="22"/>
      </top>
      <bottom style="thin">
        <color auto="1"/>
      </bottom>
      <diagonal/>
    </border>
    <border>
      <left style="thin">
        <color theme="0" tint="-0.24994659260841701"/>
      </left>
      <right/>
      <top style="thin">
        <color indexed="22"/>
      </top>
      <bottom style="thin">
        <color auto="1"/>
      </bottom>
      <diagonal/>
    </border>
    <border>
      <left style="thin">
        <color indexed="22"/>
      </left>
      <right/>
      <top style="thin">
        <color indexed="22"/>
      </top>
      <bottom style="thin">
        <color auto="1"/>
      </bottom>
      <diagonal/>
    </border>
    <border>
      <left/>
      <right/>
      <top style="thin">
        <color indexed="22"/>
      </top>
      <bottom style="thin">
        <color auto="1"/>
      </bottom>
      <diagonal/>
    </border>
    <border>
      <left/>
      <right style="medium">
        <color indexed="64"/>
      </right>
      <top style="thin">
        <color indexed="22"/>
      </top>
      <bottom style="thin">
        <color auto="1"/>
      </bottom>
      <diagonal/>
    </border>
    <border>
      <left style="thin">
        <color indexed="22"/>
      </left>
      <right/>
      <top style="thin">
        <color auto="1"/>
      </top>
      <bottom style="thin">
        <color indexed="22"/>
      </bottom>
      <diagonal/>
    </border>
    <border>
      <left/>
      <right style="medium">
        <color indexed="64"/>
      </right>
      <top style="thin">
        <color auto="1"/>
      </top>
      <bottom style="thin">
        <color indexed="22"/>
      </bottom>
      <diagonal/>
    </border>
    <border>
      <left style="medium">
        <color indexed="8"/>
      </left>
      <right/>
      <top style="thin">
        <color indexed="8"/>
      </top>
      <bottom style="thin">
        <color indexed="22"/>
      </bottom>
      <diagonal/>
    </border>
    <border>
      <left style="dotted">
        <color theme="0" tint="-0.24994659260841701"/>
      </left>
      <right/>
      <top style="thin">
        <color indexed="8"/>
      </top>
      <bottom style="thin">
        <color theme="0" tint="-0.24994659260841701"/>
      </bottom>
      <diagonal/>
    </border>
    <border>
      <left/>
      <right style="thin">
        <color theme="0" tint="-0.24994659260841701"/>
      </right>
      <top style="thin">
        <color indexed="8"/>
      </top>
      <bottom style="thin">
        <color theme="0" tint="-0.24994659260841701"/>
      </bottom>
      <diagonal/>
    </border>
    <border>
      <left style="medium">
        <color indexed="8"/>
      </left>
      <right/>
      <top style="thin">
        <color auto="1"/>
      </top>
      <bottom/>
      <diagonal/>
    </border>
    <border>
      <left style="medium">
        <color indexed="8"/>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style="thin">
        <color theme="0" tint="-0.24994659260841701"/>
      </right>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thin">
        <color theme="0" tint="-0.24994659260841701"/>
      </right>
      <top style="dotted">
        <color indexed="8"/>
      </top>
      <bottom style="dotted">
        <color indexed="8"/>
      </bottom>
      <diagonal/>
    </border>
    <border>
      <left style="medium">
        <color indexed="8"/>
      </left>
      <right style="dotted">
        <color indexed="8"/>
      </right>
      <top/>
      <bottom/>
      <diagonal/>
    </border>
    <border>
      <left style="dotted">
        <color indexed="8"/>
      </left>
      <right style="dotted">
        <color indexed="8"/>
      </right>
      <top/>
      <bottom/>
      <diagonal/>
    </border>
    <border>
      <left style="dotted">
        <color indexed="8"/>
      </left>
      <right style="thin">
        <color theme="0" tint="-0.24994659260841701"/>
      </right>
      <top/>
      <bottom/>
      <diagonal/>
    </border>
    <border>
      <left style="thin">
        <color theme="0" tint="-0.24994659260841701"/>
      </left>
      <right style="medium">
        <color indexed="8"/>
      </right>
      <top/>
      <bottom style="dotted">
        <color auto="1"/>
      </bottom>
      <diagonal/>
    </border>
    <border>
      <left style="thin">
        <color theme="0" tint="-0.24994659260841701"/>
      </left>
      <right style="medium">
        <color indexed="8"/>
      </right>
      <top style="dotted">
        <color auto="1"/>
      </top>
      <bottom/>
      <diagonal/>
    </border>
    <border>
      <left style="medium">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thin">
        <color theme="0" tint="-0.24994659260841701"/>
      </right>
      <top style="dotted">
        <color indexed="8"/>
      </top>
      <bottom style="thin">
        <color indexed="8"/>
      </bottom>
      <diagonal/>
    </border>
    <border>
      <left style="thin">
        <color theme="0" tint="-0.24994659260841701"/>
      </left>
      <right style="medium">
        <color indexed="8"/>
      </right>
      <top style="dotted">
        <color auto="1"/>
      </top>
      <bottom style="thin">
        <color indexed="8"/>
      </bottom>
      <diagonal/>
    </border>
    <border>
      <left style="thin">
        <color theme="0" tint="-0.24994659260841701"/>
      </left>
      <right style="thin">
        <color theme="0" tint="-0.24994659260841701"/>
      </right>
      <top/>
      <bottom style="dotted">
        <color indexed="8"/>
      </bottom>
      <diagonal/>
    </border>
    <border>
      <left style="thin">
        <color theme="0" tint="-0.24994659260841701"/>
      </left>
      <right style="thin">
        <color theme="0" tint="-0.24994659260841701"/>
      </right>
      <top style="dotted">
        <color indexed="8"/>
      </top>
      <bottom style="dotted">
        <color indexed="8"/>
      </bottom>
      <diagonal/>
    </border>
    <border>
      <left style="thin">
        <color theme="0" tint="-0.24994659260841701"/>
      </left>
      <right style="dotted">
        <color auto="1"/>
      </right>
      <top style="thin">
        <color indexed="22"/>
      </top>
      <bottom/>
      <diagonal/>
    </border>
    <border>
      <left style="dotted">
        <color auto="1"/>
      </left>
      <right style="dotted">
        <color auto="1"/>
      </right>
      <top/>
      <bottom/>
      <diagonal/>
    </border>
    <border>
      <left style="dotted">
        <color auto="1"/>
      </left>
      <right style="thin">
        <color theme="0" tint="-0.24994659260841701"/>
      </right>
      <top/>
      <bottom/>
      <diagonal/>
    </border>
    <border>
      <left style="thin">
        <color theme="0" tint="-0.24994659260841701"/>
      </left>
      <right style="dotted">
        <color auto="1"/>
      </right>
      <top/>
      <bottom/>
      <diagonal/>
    </border>
    <border>
      <left style="dotted">
        <color auto="1"/>
      </left>
      <right style="dotted">
        <color auto="1"/>
      </right>
      <top/>
      <bottom style="dotted">
        <color indexed="8"/>
      </bottom>
      <diagonal/>
    </border>
    <border>
      <left style="dotted">
        <color auto="1"/>
      </left>
      <right style="thin">
        <color theme="0" tint="-0.24994659260841701"/>
      </right>
      <top/>
      <bottom style="dotted">
        <color indexed="8"/>
      </bottom>
      <diagonal/>
    </border>
    <border>
      <left style="dotted">
        <color auto="1"/>
      </left>
      <right style="dotted">
        <color auto="1"/>
      </right>
      <top style="dotted">
        <color indexed="8"/>
      </top>
      <bottom style="dotted">
        <color indexed="8"/>
      </bottom>
      <diagonal/>
    </border>
    <border>
      <left style="dotted">
        <color auto="1"/>
      </left>
      <right style="thin">
        <color theme="0" tint="-0.24994659260841701"/>
      </right>
      <top style="dotted">
        <color indexed="8"/>
      </top>
      <bottom style="dotted">
        <color indexed="8"/>
      </bottom>
      <diagonal/>
    </border>
    <border>
      <left style="thin">
        <color theme="0" tint="-0.24994659260841701"/>
      </left>
      <right style="thin">
        <color theme="0" tint="-0.24994659260841701"/>
      </right>
      <top style="dotted">
        <color indexed="8"/>
      </top>
      <bottom style="thin">
        <color indexed="8"/>
      </bottom>
      <diagonal/>
    </border>
    <border>
      <left style="thin">
        <color theme="0" tint="-0.24994659260841701"/>
      </left>
      <right style="dotted">
        <color auto="1"/>
      </right>
      <top/>
      <bottom style="thin">
        <color indexed="8"/>
      </bottom>
      <diagonal/>
    </border>
    <border>
      <left style="dotted">
        <color auto="1"/>
      </left>
      <right style="dotted">
        <color auto="1"/>
      </right>
      <top style="dotted">
        <color indexed="8"/>
      </top>
      <bottom style="thin">
        <color indexed="8"/>
      </bottom>
      <diagonal/>
    </border>
    <border>
      <left style="dotted">
        <color auto="1"/>
      </left>
      <right style="thin">
        <color theme="0" tint="-0.24994659260841701"/>
      </right>
      <top style="dotted">
        <color indexed="8"/>
      </top>
      <bottom style="thin">
        <color indexed="8"/>
      </bottom>
      <diagonal/>
    </border>
    <border>
      <left style="thin">
        <color theme="0" tint="-0.24994659260841701"/>
      </left>
      <right style="thin">
        <color theme="0" tint="-0.24994659260841701"/>
      </right>
      <top/>
      <bottom style="dotted">
        <color auto="1"/>
      </bottom>
      <diagonal/>
    </border>
    <border>
      <left style="thin">
        <color theme="0" tint="-0.24994659260841701"/>
      </left>
      <right style="thin">
        <color theme="0" tint="-0.24994659260841701"/>
      </right>
      <top style="dotted">
        <color auto="1"/>
      </top>
      <bottom style="dotted">
        <color auto="1"/>
      </bottom>
      <diagonal/>
    </border>
    <border>
      <left style="medium">
        <color indexed="8"/>
      </left>
      <right style="dotted">
        <color indexed="8"/>
      </right>
      <top style="dotted">
        <color indexed="8"/>
      </top>
      <bottom style="thin">
        <color indexed="64"/>
      </bottom>
      <diagonal/>
    </border>
    <border>
      <left style="dotted">
        <color indexed="8"/>
      </left>
      <right style="dotted">
        <color indexed="8"/>
      </right>
      <top style="dotted">
        <color indexed="8"/>
      </top>
      <bottom style="thin">
        <color indexed="64"/>
      </bottom>
      <diagonal/>
    </border>
    <border>
      <left style="dotted">
        <color indexed="8"/>
      </left>
      <right style="thin">
        <color theme="0" tint="-0.24994659260841701"/>
      </right>
      <top style="dotted">
        <color indexed="8"/>
      </top>
      <bottom style="thin">
        <color indexed="64"/>
      </bottom>
      <diagonal/>
    </border>
    <border>
      <left style="thin">
        <color theme="0" tint="-0.24994659260841701"/>
      </left>
      <right style="thin">
        <color theme="0" tint="-0.24994659260841701"/>
      </right>
      <top style="dotted">
        <color auto="1"/>
      </top>
      <bottom style="thin">
        <color indexed="64"/>
      </bottom>
      <diagonal/>
    </border>
    <border>
      <left style="medium">
        <color indexed="64"/>
      </left>
      <right style="thin">
        <color theme="0" tint="-0.24994659260841701"/>
      </right>
      <top style="thin">
        <color indexed="64"/>
      </top>
      <bottom/>
      <diagonal/>
    </border>
    <border>
      <left style="medium">
        <color auto="1"/>
      </left>
      <right style="thin">
        <color theme="0" tint="-0.24994659260841701"/>
      </right>
      <top/>
      <bottom style="thin">
        <color indexed="8"/>
      </bottom>
      <diagonal/>
    </border>
    <border>
      <left style="thin">
        <color theme="0" tint="-0.24994659260841701"/>
      </left>
      <right style="medium">
        <color indexed="64"/>
      </right>
      <top style="thin">
        <color indexed="22"/>
      </top>
      <bottom style="thin">
        <color indexed="8"/>
      </bottom>
      <diagonal/>
    </border>
    <border>
      <left style="medium">
        <color indexed="8"/>
      </left>
      <right style="thin">
        <color theme="0" tint="-0.24994659260841701"/>
      </right>
      <top style="thin">
        <color indexed="8"/>
      </top>
      <bottom style="medium">
        <color indexed="8"/>
      </bottom>
      <diagonal/>
    </border>
    <border>
      <left style="thin">
        <color theme="0" tint="-0.24994659260841701"/>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theme="0" tint="-0.24994659260841701"/>
      </top>
      <bottom style="medium">
        <color indexed="8"/>
      </bottom>
      <diagonal/>
    </border>
    <border>
      <left/>
      <right style="thin">
        <color indexed="64"/>
      </right>
      <top style="thin">
        <color theme="0" tint="-0.24994659260841701"/>
      </top>
      <bottom style="medium">
        <color indexed="8"/>
      </bottom>
      <diagonal/>
    </border>
    <border>
      <left style="thin">
        <color indexed="64"/>
      </left>
      <right style="thin">
        <color indexed="22"/>
      </right>
      <top style="thin">
        <color theme="0" tint="-0.24994659260841701"/>
      </top>
      <bottom style="medium">
        <color indexed="8"/>
      </bottom>
      <diagonal/>
    </border>
    <border>
      <left style="thin">
        <color indexed="22"/>
      </left>
      <right/>
      <top style="thin">
        <color theme="0" tint="-0.24994659260841701"/>
      </top>
      <bottom style="medium">
        <color indexed="8"/>
      </bottom>
      <diagonal/>
    </border>
    <border>
      <left/>
      <right style="medium">
        <color indexed="8"/>
      </right>
      <top style="thin">
        <color theme="0" tint="-0.24994659260841701"/>
      </top>
      <bottom style="medium">
        <color indexed="8"/>
      </bottom>
      <diagonal/>
    </border>
    <border>
      <left style="medium">
        <color indexed="8"/>
      </left>
      <right/>
      <top style="thin">
        <color indexed="8"/>
      </top>
      <bottom style="thin">
        <color theme="0" tint="-0.24994659260841701"/>
      </bottom>
      <diagonal/>
    </border>
    <border>
      <left/>
      <right style="thin">
        <color indexed="64"/>
      </right>
      <top style="thin">
        <color indexed="8"/>
      </top>
      <bottom style="thin">
        <color theme="0" tint="-0.24994659260841701"/>
      </bottom>
      <diagonal/>
    </border>
    <border>
      <left style="thin">
        <color indexed="64"/>
      </left>
      <right style="thin">
        <color indexed="22"/>
      </right>
      <top style="thin">
        <color indexed="8"/>
      </top>
      <bottom style="thin">
        <color theme="0" tint="-0.24994659260841701"/>
      </bottom>
      <diagonal/>
    </border>
    <border>
      <left style="thin">
        <color indexed="22"/>
      </left>
      <right/>
      <top style="thin">
        <color indexed="8"/>
      </top>
      <bottom style="thin">
        <color theme="0" tint="-0.24994659260841701"/>
      </bottom>
      <diagonal/>
    </border>
    <border>
      <left/>
      <right style="medium">
        <color indexed="8"/>
      </right>
      <top style="thin">
        <color indexed="8"/>
      </top>
      <bottom style="thin">
        <color theme="0" tint="-0.24994659260841701"/>
      </bottom>
      <diagonal/>
    </border>
    <border>
      <left style="thin">
        <color indexed="8"/>
      </left>
      <right style="thin">
        <color theme="0" tint="-0.24994659260841701"/>
      </right>
      <top style="thin">
        <color indexed="22"/>
      </top>
      <bottom style="thin">
        <color indexed="8"/>
      </bottom>
      <diagonal/>
    </border>
    <border>
      <left style="thin">
        <color theme="0" tint="-0.24994659260841701"/>
      </left>
      <right style="thin">
        <color indexed="8"/>
      </right>
      <top style="thin">
        <color indexed="22"/>
      </top>
      <bottom style="thin">
        <color indexed="8"/>
      </bottom>
      <diagonal/>
    </border>
    <border>
      <left style="thin">
        <color indexed="8"/>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8"/>
      </left>
      <right style="thin">
        <color indexed="22"/>
      </right>
      <top style="thin">
        <color indexed="8"/>
      </top>
      <bottom style="thin">
        <color indexed="64"/>
      </bottom>
      <diagonal/>
    </border>
    <border>
      <left style="thin">
        <color indexed="22"/>
      </left>
      <right style="thin">
        <color indexed="22"/>
      </right>
      <top style="thin">
        <color indexed="8"/>
      </top>
      <bottom style="thin">
        <color indexed="64"/>
      </bottom>
      <diagonal/>
    </border>
    <border>
      <left style="thin">
        <color indexed="8"/>
      </left>
      <right style="thin">
        <color indexed="22"/>
      </right>
      <top/>
      <bottom style="thin">
        <color indexed="8"/>
      </bottom>
      <diagonal/>
    </border>
    <border>
      <left style="thin">
        <color indexed="22"/>
      </left>
      <right style="medium">
        <color indexed="8"/>
      </right>
      <top/>
      <bottom style="thin">
        <color indexed="8"/>
      </bottom>
      <diagonal/>
    </border>
    <border>
      <left style="thin">
        <color indexed="8"/>
      </left>
      <right/>
      <top style="thin">
        <color theme="0" tint="-0.24994659260841701"/>
      </top>
      <bottom style="thin">
        <color indexed="8"/>
      </bottom>
      <diagonal/>
    </border>
    <border>
      <left/>
      <right/>
      <top style="thin">
        <color theme="0" tint="-0.24994659260841701"/>
      </top>
      <bottom style="thin">
        <color indexed="8"/>
      </bottom>
      <diagonal/>
    </border>
    <border>
      <left style="thin">
        <color indexed="8"/>
      </left>
      <right style="thin">
        <color indexed="22"/>
      </right>
      <top style="thin">
        <color indexed="64"/>
      </top>
      <bottom style="thin">
        <color theme="0" tint="-0.24994659260841701"/>
      </bottom>
      <diagonal/>
    </border>
    <border>
      <left style="thin">
        <color indexed="22"/>
      </left>
      <right style="thin">
        <color indexed="22"/>
      </right>
      <top style="thin">
        <color indexed="64"/>
      </top>
      <bottom style="thin">
        <color theme="0" tint="-0.24994659260841701"/>
      </bottom>
      <diagonal/>
    </border>
    <border>
      <left style="thin">
        <color indexed="22"/>
      </left>
      <right/>
      <top style="thin">
        <color indexed="64"/>
      </top>
      <bottom style="thin">
        <color theme="0" tint="-0.24994659260841701"/>
      </bottom>
      <diagonal/>
    </border>
    <border>
      <left/>
      <right style="medium">
        <color indexed="8"/>
      </right>
      <top style="thin">
        <color indexed="64"/>
      </top>
      <bottom style="thin">
        <color theme="0" tint="-0.24994659260841701"/>
      </bottom>
      <diagonal/>
    </border>
    <border>
      <left/>
      <right style="thin">
        <color indexed="22"/>
      </right>
      <top style="thin">
        <color theme="0" tint="-0.24994659260841701"/>
      </top>
      <bottom style="thin">
        <color indexed="8"/>
      </bottom>
      <diagonal/>
    </border>
    <border>
      <left style="thin">
        <color indexed="22"/>
      </left>
      <right/>
      <top style="thin">
        <color theme="0" tint="-0.24994659260841701"/>
      </top>
      <bottom style="thin">
        <color indexed="8"/>
      </bottom>
      <diagonal/>
    </border>
    <border>
      <left/>
      <right style="medium">
        <color indexed="8"/>
      </right>
      <top style="thin">
        <color theme="0" tint="-0.24994659260841701"/>
      </top>
      <bottom style="thin">
        <color indexed="8"/>
      </bottom>
      <diagonal/>
    </border>
    <border>
      <left/>
      <right style="thin">
        <color theme="0" tint="-0.24994659260841701"/>
      </right>
      <top style="thin">
        <color indexed="8"/>
      </top>
      <bottom style="thin">
        <color indexed="22"/>
      </bottom>
      <diagonal/>
    </border>
    <border>
      <left style="dotted">
        <color indexed="22"/>
      </left>
      <right/>
      <top style="thin">
        <color indexed="22"/>
      </top>
      <bottom style="thin">
        <color indexed="22"/>
      </bottom>
      <diagonal/>
    </border>
    <border>
      <left/>
      <right style="dotted">
        <color indexed="22"/>
      </right>
      <top style="thin">
        <color indexed="22"/>
      </top>
      <bottom style="thin">
        <color indexed="22"/>
      </bottom>
      <diagonal/>
    </border>
    <border>
      <left/>
      <right style="thin">
        <color theme="0" tint="-0.24994659260841701"/>
      </right>
      <top style="thin">
        <color indexed="22"/>
      </top>
      <bottom style="thin">
        <color indexed="22"/>
      </bottom>
      <diagonal/>
    </border>
    <border>
      <left style="dotted">
        <color indexed="22"/>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style="thin">
        <color indexed="22"/>
      </bottom>
      <diagonal/>
    </border>
    <border>
      <left/>
      <right/>
      <top style="thin">
        <color theme="0" tint="-0.24994659260841701"/>
      </top>
      <bottom style="thin">
        <color indexed="22"/>
      </bottom>
      <diagonal/>
    </border>
    <border>
      <left/>
      <right style="dotted">
        <color indexed="22"/>
      </right>
      <top style="thin">
        <color theme="0" tint="-0.24994659260841701"/>
      </top>
      <bottom style="thin">
        <color indexed="22"/>
      </bottom>
      <diagonal/>
    </border>
    <border>
      <left style="dotted">
        <color indexed="22"/>
      </left>
      <right style="thin">
        <color theme="0" tint="-0.24994659260841701"/>
      </right>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dotted">
        <color indexed="22"/>
      </left>
      <right style="dotted">
        <color indexed="22"/>
      </right>
      <top style="thin">
        <color indexed="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22"/>
      </bottom>
      <diagonal/>
    </border>
    <border>
      <left/>
      <right style="medium">
        <color indexed="8"/>
      </right>
      <top style="thin">
        <color indexed="22"/>
      </top>
      <bottom style="thin">
        <color indexed="22"/>
      </bottom>
      <diagonal/>
    </border>
    <border>
      <left style="dotted">
        <color indexed="22"/>
      </left>
      <right style="thin">
        <color indexed="22"/>
      </right>
      <top/>
      <bottom style="dotted">
        <color indexed="22"/>
      </bottom>
      <diagonal/>
    </border>
    <border>
      <left style="thin">
        <color indexed="22"/>
      </left>
      <right style="thin">
        <color indexed="22"/>
      </right>
      <top/>
      <bottom style="dotted">
        <color indexed="22"/>
      </bottom>
      <diagonal/>
    </border>
    <border>
      <left style="thin">
        <color indexed="22"/>
      </left>
      <right style="medium">
        <color indexed="8"/>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dotted">
        <color indexed="22"/>
      </right>
      <top/>
      <bottom style="dotted">
        <color indexed="22"/>
      </bottom>
      <diagonal/>
    </border>
    <border>
      <left style="dotted">
        <color indexed="22"/>
      </left>
      <right style="dotted">
        <color indexed="22"/>
      </right>
      <top/>
      <bottom style="dotted">
        <color indexed="22"/>
      </bottom>
      <diagonal/>
    </border>
    <border>
      <left style="dotted">
        <color indexed="22"/>
      </left>
      <right style="medium">
        <color indexed="64"/>
      </right>
      <top/>
      <bottom style="dotted">
        <color indexed="22"/>
      </bottom>
      <diagonal/>
    </border>
    <border>
      <left style="thin">
        <color indexed="22"/>
      </left>
      <right style="dotted">
        <color indexed="22"/>
      </right>
      <top style="dotted">
        <color indexed="22"/>
      </top>
      <bottom style="thin">
        <color indexed="22"/>
      </bottom>
      <diagonal/>
    </border>
    <border>
      <left style="dotted">
        <color indexed="22"/>
      </left>
      <right style="dotted">
        <color indexed="22"/>
      </right>
      <top style="dotted">
        <color indexed="22"/>
      </top>
      <bottom style="thin">
        <color indexed="22"/>
      </bottom>
      <diagonal/>
    </border>
    <border>
      <left style="dotted">
        <color indexed="22"/>
      </left>
      <right style="medium">
        <color indexed="64"/>
      </right>
      <top style="dotted">
        <color indexed="22"/>
      </top>
      <bottom style="thin">
        <color indexed="22"/>
      </bottom>
      <diagonal/>
    </border>
    <border>
      <left style="thin">
        <color theme="0" tint="-0.24994659260841701"/>
      </left>
      <right style="thin">
        <color theme="0" tint="-0.24994659260841701"/>
      </right>
      <top style="thin">
        <color theme="0" tint="-0.24994659260841701"/>
      </top>
      <bottom style="dotted">
        <color theme="0" tint="-0.24994659260841701"/>
      </bottom>
      <diagonal/>
    </border>
    <border>
      <left style="thin">
        <color theme="0" tint="-0.24994659260841701"/>
      </left>
      <right style="thin">
        <color theme="0" tint="-0.24994659260841701"/>
      </right>
      <top style="dotted">
        <color theme="0" tint="-0.24994659260841701"/>
      </top>
      <bottom style="thin">
        <color theme="0" tint="-0.24994659260841701"/>
      </bottom>
      <diagonal/>
    </border>
    <border>
      <left style="thin">
        <color theme="0" tint="-0.24994659260841701"/>
      </left>
      <right style="thin">
        <color theme="0" tint="-0.24994659260841701"/>
      </right>
      <top style="dotted">
        <color theme="0" tint="-0.24994659260841701"/>
      </top>
      <bottom/>
      <diagonal/>
    </border>
    <border>
      <left style="thin">
        <color theme="0" tint="-0.24994659260841701"/>
      </left>
      <right style="medium">
        <color indexed="64"/>
      </right>
      <top style="thin">
        <color theme="0" tint="-0.24994659260841701"/>
      </top>
      <bottom/>
      <diagonal/>
    </border>
    <border>
      <left/>
      <right style="dotted">
        <color theme="0" tint="-0.24994659260841701"/>
      </right>
      <top style="thin">
        <color indexed="22"/>
      </top>
      <bottom style="thin">
        <color theme="0" tint="-0.24994659260841701"/>
      </bottom>
      <diagonal/>
    </border>
    <border>
      <left style="dotted">
        <color theme="0" tint="-0.24994659260841701"/>
      </left>
      <right style="dotted">
        <color theme="0" tint="-0.24994659260841701"/>
      </right>
      <top style="thin">
        <color indexed="22"/>
      </top>
      <bottom style="thin">
        <color theme="0" tint="-0.24994659260841701"/>
      </bottom>
      <diagonal/>
    </border>
    <border>
      <left style="dotted">
        <color theme="0" tint="-0.24994659260841701"/>
      </left>
      <right style="hair">
        <color indexed="22"/>
      </right>
      <top style="thin">
        <color indexed="22"/>
      </top>
      <bottom style="thin">
        <color theme="0" tint="-0.24994659260841701"/>
      </bottom>
      <diagonal/>
    </border>
    <border>
      <left style="hair">
        <color indexed="22"/>
      </left>
      <right style="thin">
        <color indexed="22"/>
      </right>
      <top style="thin">
        <color indexed="22"/>
      </top>
      <bottom style="thin">
        <color theme="0" tint="-0.24994659260841701"/>
      </bottom>
      <diagonal/>
    </border>
    <border>
      <left style="thin">
        <color indexed="22"/>
      </left>
      <right style="thin">
        <color indexed="22"/>
      </right>
      <top style="thin">
        <color indexed="22"/>
      </top>
      <bottom style="thin">
        <color theme="0" tint="-0.24994659260841701"/>
      </bottom>
      <diagonal/>
    </border>
    <border>
      <left style="thin">
        <color indexed="22"/>
      </left>
      <right style="medium">
        <color auto="1"/>
      </right>
      <top style="thin">
        <color indexed="22"/>
      </top>
      <bottom style="thin">
        <color theme="0" tint="-0.24994659260841701"/>
      </bottom>
      <diagonal/>
    </border>
    <border>
      <left/>
      <right style="medium">
        <color indexed="8"/>
      </right>
      <top style="thin">
        <color auto="1"/>
      </top>
      <bottom/>
      <diagonal/>
    </border>
    <border>
      <left style="medium">
        <color auto="1"/>
      </left>
      <right/>
      <top style="thin">
        <color auto="1"/>
      </top>
      <bottom/>
      <diagonal/>
    </border>
    <border>
      <left/>
      <right/>
      <top style="thin">
        <color auto="1"/>
      </top>
      <bottom style="thin">
        <color indexed="64"/>
      </bottom>
      <diagonal/>
    </border>
    <border>
      <left/>
      <right style="medium">
        <color auto="1"/>
      </right>
      <top/>
      <bottom style="thin">
        <color indexed="8"/>
      </bottom>
      <diagonal/>
    </border>
    <border>
      <left style="thin">
        <color indexed="22"/>
      </left>
      <right style="dotted">
        <color indexed="22"/>
      </right>
      <top/>
      <bottom style="thin">
        <color indexed="8"/>
      </bottom>
      <diagonal/>
    </border>
    <border>
      <left style="dotted">
        <color indexed="22"/>
      </left>
      <right style="dotted">
        <color indexed="22"/>
      </right>
      <top/>
      <bottom style="thin">
        <color indexed="8"/>
      </bottom>
      <diagonal/>
    </border>
    <border>
      <left style="dotted">
        <color indexed="22"/>
      </left>
      <right style="thin">
        <color indexed="22"/>
      </right>
      <top/>
      <bottom style="thin">
        <color indexed="8"/>
      </bottom>
      <diagonal/>
    </border>
    <border>
      <left/>
      <right style="medium">
        <color indexed="8"/>
      </right>
      <top style="thin">
        <color indexed="8"/>
      </top>
      <bottom style="medium">
        <color indexed="8"/>
      </bottom>
      <diagonal/>
    </border>
    <border>
      <left style="medium">
        <color indexed="64"/>
      </left>
      <right/>
      <top style="thin">
        <color indexed="22"/>
      </top>
      <bottom style="thin">
        <color indexed="64"/>
      </bottom>
      <diagonal/>
    </border>
    <border>
      <left/>
      <right/>
      <top style="thin">
        <color indexed="22"/>
      </top>
      <bottom style="thin">
        <color indexed="64"/>
      </bottom>
      <diagonal/>
    </border>
    <border>
      <left/>
      <right style="dotted">
        <color indexed="22"/>
      </right>
      <top style="thin">
        <color indexed="22"/>
      </top>
      <bottom style="thin">
        <color indexed="64"/>
      </bottom>
      <diagonal/>
    </border>
    <border>
      <left style="medium">
        <color indexed="64"/>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medium">
        <color indexed="64"/>
      </right>
      <top style="thin">
        <color indexed="22"/>
      </top>
      <bottom style="thin">
        <color indexed="64"/>
      </bottom>
      <diagonal/>
    </border>
    <border>
      <left style="thin">
        <color indexed="8"/>
      </left>
      <right style="dotted">
        <color theme="0" tint="-0.24994659260841701"/>
      </right>
      <top style="thin">
        <color indexed="8"/>
      </top>
      <bottom style="medium">
        <color indexed="8"/>
      </bottom>
      <diagonal/>
    </border>
    <border>
      <left style="dotted">
        <color theme="0" tint="-0.24994659260841701"/>
      </left>
      <right style="dotted">
        <color theme="0" tint="-0.24994659260841701"/>
      </right>
      <top style="thin">
        <color indexed="8"/>
      </top>
      <bottom style="medium">
        <color indexed="8"/>
      </bottom>
      <diagonal/>
    </border>
    <border>
      <left/>
      <right/>
      <top style="thin">
        <color indexed="64"/>
      </top>
      <bottom style="thin">
        <color auto="1"/>
      </bottom>
      <diagonal/>
    </border>
    <border>
      <left/>
      <right style="thin">
        <color indexed="22"/>
      </right>
      <top style="thin">
        <color indexed="64"/>
      </top>
      <bottom style="thin">
        <color auto="1"/>
      </bottom>
      <diagonal/>
    </border>
    <border>
      <left style="thin">
        <color indexed="22"/>
      </left>
      <right/>
      <top style="thin">
        <color indexed="64"/>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8"/>
      </right>
      <top style="thin">
        <color indexed="8"/>
      </top>
      <bottom style="medium">
        <color indexed="8"/>
      </bottom>
      <diagonal/>
    </border>
    <border>
      <left style="dotted">
        <color indexed="8"/>
      </left>
      <right style="medium">
        <color indexed="64"/>
      </right>
      <top/>
      <bottom style="dotted">
        <color indexed="8"/>
      </bottom>
      <diagonal/>
    </border>
    <border>
      <left style="dotted">
        <color indexed="8"/>
      </left>
      <right style="medium">
        <color indexed="64"/>
      </right>
      <top style="dotted">
        <color indexed="8"/>
      </top>
      <bottom style="dotted">
        <color indexed="8"/>
      </bottom>
      <diagonal/>
    </border>
    <border>
      <left style="dotted">
        <color indexed="8"/>
      </left>
      <right style="medium">
        <color indexed="64"/>
      </right>
      <top style="dotted">
        <color indexed="8"/>
      </top>
      <bottom style="thin">
        <color indexed="8"/>
      </bottom>
      <diagonal/>
    </border>
    <border>
      <left/>
      <right style="medium">
        <color indexed="8"/>
      </right>
      <top style="thin">
        <color indexed="8"/>
      </top>
      <bottom style="medium">
        <color indexed="64"/>
      </bottom>
      <diagonal/>
    </border>
    <border>
      <left style="dotted">
        <color indexed="22"/>
      </left>
      <right/>
      <top style="thin">
        <color indexed="64"/>
      </top>
      <bottom style="thin">
        <color indexed="22"/>
      </bottom>
      <diagonal/>
    </border>
    <border>
      <left/>
      <right/>
      <top style="thin">
        <color indexed="64"/>
      </top>
      <bottom style="thin">
        <color indexed="22"/>
      </bottom>
      <diagonal/>
    </border>
    <border>
      <left/>
      <right style="thin">
        <color theme="0" tint="-0.24994659260841701"/>
      </right>
      <top style="thin">
        <color indexed="64"/>
      </top>
      <bottom style="thin">
        <color indexed="22"/>
      </bottom>
      <diagonal/>
    </border>
    <border>
      <left style="thin">
        <color theme="0" tint="-0.24994659260841701"/>
      </left>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22"/>
      </bottom>
      <diagonal/>
    </border>
    <border>
      <left style="thin">
        <color indexed="22"/>
      </left>
      <right style="dotted">
        <color indexed="22"/>
      </right>
      <top style="thin">
        <color indexed="22"/>
      </top>
      <bottom style="thin">
        <color indexed="22"/>
      </bottom>
      <diagonal/>
    </border>
    <border>
      <left style="medium">
        <color indexed="8"/>
      </left>
      <right/>
      <top style="medium">
        <color indexed="64"/>
      </top>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64"/>
      </left>
      <right/>
      <top/>
      <bottom style="thin">
        <color auto="1"/>
      </bottom>
      <diagonal/>
    </border>
    <border>
      <left/>
      <right style="medium">
        <color indexed="64"/>
      </right>
      <top/>
      <bottom style="thin">
        <color auto="1"/>
      </bottom>
      <diagonal/>
    </border>
    <border>
      <left style="thin">
        <color indexed="8"/>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dotted">
        <color theme="0" tint="-0.24994659260841701"/>
      </right>
      <top/>
      <bottom style="thin">
        <color theme="0" tint="-0.24994659260841701"/>
      </bottom>
      <diagonal/>
    </border>
    <border>
      <left style="dotted">
        <color theme="0" tint="-0.24994659260841701"/>
      </left>
      <right style="dotted">
        <color theme="0" tint="-0.24994659260841701"/>
      </right>
      <top/>
      <bottom style="thin">
        <color theme="0" tint="-0.24994659260841701"/>
      </bottom>
      <diagonal/>
    </border>
    <border>
      <left/>
      <right/>
      <top/>
      <bottom style="thin">
        <color indexed="64"/>
      </bottom>
      <diagonal/>
    </border>
    <border>
      <left style="thin">
        <color indexed="22"/>
      </left>
      <right/>
      <top/>
      <bottom style="thin">
        <color indexed="64"/>
      </bottom>
      <diagonal/>
    </border>
    <border>
      <left style="thin">
        <color indexed="22"/>
      </left>
      <right style="thin">
        <color indexed="22"/>
      </right>
      <top style="thin">
        <color theme="0" tint="-0.24994659260841701"/>
      </top>
      <bottom style="thin">
        <color indexed="64"/>
      </bottom>
      <diagonal/>
    </border>
    <border>
      <left style="thin">
        <color indexed="22"/>
      </left>
      <right/>
      <top style="thin">
        <color indexed="22"/>
      </top>
      <bottom style="thin">
        <color indexed="64"/>
      </bottom>
      <diagonal/>
    </border>
    <border>
      <left/>
      <right style="thin">
        <color indexed="22"/>
      </right>
      <top style="thin">
        <color indexed="22"/>
      </top>
      <bottom style="thin">
        <color indexed="64"/>
      </bottom>
      <diagonal/>
    </border>
    <border>
      <left style="dotted">
        <color theme="0" tint="-0.24994659260841701"/>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22"/>
      </left>
      <right style="thin">
        <color indexed="22"/>
      </right>
      <top style="thin">
        <color indexed="22"/>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top style="thin">
        <color indexed="22"/>
      </top>
      <bottom style="thin">
        <color indexed="64"/>
      </bottom>
      <diagonal/>
    </border>
    <border>
      <left/>
      <right style="thin">
        <color indexed="22"/>
      </right>
      <top/>
      <bottom style="thin">
        <color indexed="64"/>
      </bottom>
      <diagonal/>
    </border>
    <border>
      <left/>
      <right/>
      <top style="thin">
        <color indexed="22"/>
      </top>
      <bottom style="thin">
        <color indexed="64"/>
      </bottom>
      <diagonal/>
    </border>
    <border>
      <left style="medium">
        <color auto="1"/>
      </left>
      <right style="medium">
        <color auto="1"/>
      </right>
      <top/>
      <bottom/>
      <diagonal/>
    </border>
    <border>
      <left/>
      <right style="thin">
        <color indexed="22"/>
      </right>
      <top style="thin">
        <color indexed="22"/>
      </top>
      <bottom style="thin">
        <color indexed="64"/>
      </bottom>
      <diagonal/>
    </border>
    <border>
      <left/>
      <right/>
      <top style="medium">
        <color indexed="8"/>
      </top>
      <bottom style="thin">
        <color indexed="8"/>
      </bottom>
      <diagonal/>
    </border>
    <border>
      <left style="thin">
        <color indexed="8"/>
      </left>
      <right style="thin">
        <color theme="0" tint="-0.24994659260841701"/>
      </right>
      <top style="medium">
        <color indexed="8"/>
      </top>
      <bottom style="thin">
        <color indexed="8"/>
      </bottom>
      <diagonal/>
    </border>
    <border>
      <left style="thin">
        <color theme="0" tint="-0.24994659260841701"/>
      </left>
      <right style="thin">
        <color theme="0" tint="-0.24994659260841701"/>
      </right>
      <top style="medium">
        <color indexed="8"/>
      </top>
      <bottom style="thin">
        <color indexed="8"/>
      </bottom>
      <diagonal/>
    </border>
    <border>
      <left style="thin">
        <color theme="0" tint="-0.24994659260841701"/>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style="medium">
        <color indexed="8"/>
      </top>
      <bottom style="thin">
        <color indexed="8"/>
      </bottom>
      <diagonal/>
    </border>
    <border>
      <left style="dotted">
        <color indexed="22"/>
      </left>
      <right/>
      <top style="thin">
        <color indexed="22"/>
      </top>
      <bottom style="thin">
        <color indexed="64"/>
      </bottom>
      <diagonal/>
    </border>
    <border>
      <left style="dotted">
        <color indexed="22"/>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dotted">
        <color theme="0" tint="-0.24994659260841701"/>
      </left>
      <right style="dotted">
        <color indexed="22"/>
      </right>
      <top/>
      <bottom style="thin">
        <color theme="0" tint="-0.24994659260841701"/>
      </bottom>
      <diagonal/>
    </border>
    <border>
      <left style="dotted">
        <color indexed="22"/>
      </left>
      <right style="thin">
        <color theme="0" tint="-0.24994659260841701"/>
      </right>
      <top/>
      <bottom style="thin">
        <color theme="0" tint="-0.24994659260841701"/>
      </bottom>
      <diagonal/>
    </border>
    <border>
      <left/>
      <right/>
      <top style="thin">
        <color indexed="64"/>
      </top>
      <bottom style="thin">
        <color indexed="64"/>
      </bottom>
      <diagonal/>
    </border>
    <border>
      <left/>
      <right style="dotted">
        <color indexed="22"/>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top style="thin">
        <color theme="0" tint="-0.24994659260841701"/>
      </top>
      <bottom style="thin">
        <color indexed="8"/>
      </bottom>
      <diagonal/>
    </border>
    <border>
      <left/>
      <right style="thin">
        <color theme="0" tint="-0.24994659260841701"/>
      </right>
      <top style="thin">
        <color theme="0" tint="-0.24994659260841701"/>
      </top>
      <bottom style="thin">
        <color indexed="8"/>
      </bottom>
      <diagonal/>
    </border>
    <border>
      <left style="thin">
        <color theme="0" tint="-0.24994659260841701"/>
      </left>
      <right style="medium">
        <color indexed="8"/>
      </right>
      <top style="thin">
        <color theme="0" tint="-0.24994659260841701"/>
      </top>
      <bottom style="thin">
        <color indexed="8"/>
      </bottom>
      <diagonal/>
    </border>
    <border>
      <left/>
      <right/>
      <top/>
      <bottom style="thin">
        <color indexed="22"/>
      </bottom>
      <diagonal/>
    </border>
    <border>
      <left style="medium">
        <color auto="1"/>
      </left>
      <right style="medium">
        <color auto="1"/>
      </right>
      <top style="thin">
        <color indexed="22"/>
      </top>
      <bottom style="dotted">
        <color indexed="22"/>
      </bottom>
      <diagonal/>
    </border>
    <border>
      <left/>
      <right style="medium">
        <color indexed="64"/>
      </right>
      <top style="thin">
        <color indexed="22"/>
      </top>
      <bottom style="thin">
        <color indexed="8"/>
      </bottom>
      <diagonal/>
    </border>
    <border>
      <left style="medium">
        <color auto="1"/>
      </left>
      <right style="medium">
        <color auto="1"/>
      </right>
      <top style="thin">
        <color indexed="22"/>
      </top>
      <bottom style="thin">
        <color indexed="8"/>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medium">
        <color auto="1"/>
      </left>
      <right style="medium">
        <color auto="1"/>
      </right>
      <top style="thin">
        <color indexed="8"/>
      </top>
      <bottom style="medium">
        <color indexed="8"/>
      </bottom>
      <diagonal/>
    </border>
  </borders>
  <cellStyleXfs count="41">
    <xf numFmtId="0" fontId="0" fillId="0" borderId="0"/>
    <xf numFmtId="0" fontId="16"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3" fillId="0" borderId="0"/>
    <xf numFmtId="9" fontId="86" fillId="0" borderId="0" applyFont="0" applyFill="0" applyBorder="0" applyAlignment="0" applyProtection="0"/>
    <xf numFmtId="0" fontId="3" fillId="0" borderId="0"/>
    <xf numFmtId="44" fontId="3" fillId="0" borderId="0" applyFont="0" applyFill="0" applyBorder="0" applyAlignment="0" applyProtection="0"/>
    <xf numFmtId="0" fontId="91" fillId="0" borderId="0"/>
    <xf numFmtId="9" fontId="3" fillId="0" borderId="0" applyFont="0" applyFill="0" applyBorder="0" applyAlignment="0" applyProtection="0"/>
    <xf numFmtId="0" fontId="54"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cellStyleXfs>
  <cellXfs count="4419">
    <xf numFmtId="0" fontId="0" fillId="0" borderId="0" xfId="0"/>
    <xf numFmtId="0" fontId="0" fillId="0" borderId="0" xfId="0" applyAlignment="1">
      <alignment vertical="center"/>
    </xf>
    <xf numFmtId="0" fontId="0" fillId="0" borderId="0" xfId="0" applyBorder="1"/>
    <xf numFmtId="0" fontId="9" fillId="0" borderId="0" xfId="0" applyFont="1" applyBorder="1" applyAlignment="1">
      <alignment vertical="center"/>
    </xf>
    <xf numFmtId="0" fontId="9" fillId="0" borderId="0" xfId="0" applyFont="1"/>
    <xf numFmtId="0" fontId="9" fillId="0" borderId="0" xfId="0" applyFont="1" applyBorder="1" applyAlignment="1"/>
    <xf numFmtId="0" fontId="9" fillId="0" borderId="0" xfId="0" applyFont="1" applyAlignment="1">
      <alignment vertical="center"/>
    </xf>
    <xf numFmtId="0" fontId="0" fillId="0" borderId="0" xfId="0" applyFill="1" applyAlignment="1"/>
    <xf numFmtId="0" fontId="0" fillId="0" borderId="7" xfId="0" applyFill="1" applyBorder="1" applyAlignment="1">
      <alignment vertical="center"/>
    </xf>
    <xf numFmtId="0" fontId="0" fillId="0" borderId="11" xfId="0" applyBorder="1" applyAlignment="1"/>
    <xf numFmtId="0" fontId="0" fillId="0" borderId="12" xfId="0" applyBorder="1" applyAlignment="1"/>
    <xf numFmtId="0" fontId="0" fillId="0" borderId="0" xfId="0" applyNumberFormat="1" applyAlignment="1">
      <alignment horizontal="center" vertical="center"/>
    </xf>
    <xf numFmtId="1" fontId="0" fillId="0" borderId="0" xfId="0" applyNumberFormat="1" applyAlignment="1" applyProtection="1">
      <alignment horizontal="center" vertical="center"/>
      <protection locked="0"/>
    </xf>
    <xf numFmtId="0" fontId="0" fillId="0" borderId="0" xfId="0" applyProtection="1">
      <protection locked="0"/>
    </xf>
    <xf numFmtId="0" fontId="0" fillId="0" borderId="12" xfId="0" applyBorder="1"/>
    <xf numFmtId="0" fontId="0" fillId="0" borderId="13" xfId="0" applyBorder="1"/>
    <xf numFmtId="11" fontId="0" fillId="0" borderId="0" xfId="0" applyNumberFormat="1"/>
    <xf numFmtId="0" fontId="0" fillId="0" borderId="0" xfId="0" applyNumberFormat="1"/>
    <xf numFmtId="0" fontId="0" fillId="0" borderId="2" xfId="0" applyBorder="1" applyAlignment="1"/>
    <xf numFmtId="0" fontId="0" fillId="0" borderId="14" xfId="0" applyBorder="1" applyAlignment="1"/>
    <xf numFmtId="0" fontId="9" fillId="0" borderId="15" xfId="0" applyFont="1" applyBorder="1" applyAlignment="1">
      <alignment vertical="top" wrapText="1"/>
    </xf>
    <xf numFmtId="0" fontId="9" fillId="0" borderId="16" xfId="0" applyNumberFormat="1" applyFont="1" applyBorder="1" applyAlignment="1">
      <alignment wrapText="1"/>
    </xf>
    <xf numFmtId="0" fontId="0" fillId="0" borderId="17" xfId="0" applyBorder="1" applyAlignment="1"/>
    <xf numFmtId="0" fontId="9" fillId="0" borderId="18" xfId="0" applyNumberFormat="1" applyFont="1" applyBorder="1" applyAlignment="1">
      <alignment wrapText="1"/>
    </xf>
    <xf numFmtId="0" fontId="0" fillId="0" borderId="0" xfId="0" applyProtection="1"/>
    <xf numFmtId="0" fontId="0" fillId="0" borderId="2" xfId="0" applyBorder="1"/>
    <xf numFmtId="0" fontId="0" fillId="0" borderId="16" xfId="0" applyBorder="1"/>
    <xf numFmtId="0" fontId="0" fillId="0" borderId="2"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23" fillId="0" borderId="12" xfId="0" applyFont="1" applyBorder="1"/>
    <xf numFmtId="0" fontId="23" fillId="0" borderId="13" xfId="0" applyFont="1" applyBorder="1"/>
    <xf numFmtId="0" fontId="23" fillId="0" borderId="0" xfId="0" applyFont="1"/>
    <xf numFmtId="0" fontId="23" fillId="0" borderId="0" xfId="0" applyFont="1" applyBorder="1" applyAlignment="1">
      <alignment vertical="center"/>
    </xf>
    <xf numFmtId="0" fontId="0" fillId="0" borderId="0" xfId="0" applyAlignment="1"/>
    <xf numFmtId="0" fontId="44" fillId="0" borderId="0" xfId="0" applyFont="1" applyAlignment="1">
      <alignment horizontal="center" vertical="center"/>
    </xf>
    <xf numFmtId="0" fontId="1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3" fontId="0" fillId="0" borderId="0" xfId="0" applyNumberFormat="1"/>
    <xf numFmtId="49" fontId="0" fillId="0" borderId="0" xfId="0" applyNumberFormat="1"/>
    <xf numFmtId="0" fontId="9" fillId="0" borderId="20" xfId="0" applyNumberFormat="1" applyFont="1" applyBorder="1" applyAlignment="1">
      <alignment wrapText="1"/>
    </xf>
    <xf numFmtId="0" fontId="21" fillId="3" borderId="12" xfId="0" applyFont="1" applyFill="1" applyBorder="1" applyAlignment="1" applyProtection="1">
      <alignment vertical="center" wrapText="1"/>
    </xf>
    <xf numFmtId="0" fontId="21" fillId="3" borderId="11" xfId="0" applyFont="1" applyFill="1" applyBorder="1" applyAlignment="1" applyProtection="1">
      <alignment vertical="center" wrapText="1"/>
    </xf>
    <xf numFmtId="0" fontId="4" fillId="3" borderId="0"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21" xfId="0" applyFont="1" applyFill="1" applyBorder="1" applyAlignment="1" applyProtection="1">
      <alignment vertical="center"/>
    </xf>
    <xf numFmtId="0" fontId="4" fillId="3" borderId="22"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23" xfId="0" applyFont="1" applyFill="1" applyBorder="1" applyAlignment="1" applyProtection="1">
      <alignment vertical="center"/>
    </xf>
    <xf numFmtId="0" fontId="14" fillId="4" borderId="11" xfId="0" applyFont="1" applyFill="1" applyBorder="1" applyAlignment="1" applyProtection="1">
      <alignment vertical="center"/>
    </xf>
    <xf numFmtId="0" fontId="21" fillId="4" borderId="19" xfId="0" applyFont="1" applyFill="1" applyBorder="1" applyAlignment="1" applyProtection="1">
      <alignment vertical="center" wrapText="1"/>
    </xf>
    <xf numFmtId="0" fontId="21" fillId="4" borderId="11" xfId="0" applyFont="1" applyFill="1" applyBorder="1" applyAlignment="1" applyProtection="1">
      <alignment vertical="top" wrapText="1"/>
    </xf>
    <xf numFmtId="0" fontId="7" fillId="4" borderId="0" xfId="0" applyFont="1" applyFill="1" applyBorder="1" applyAlignment="1">
      <alignment vertical="center"/>
    </xf>
    <xf numFmtId="0" fontId="7" fillId="4" borderId="24" xfId="0" applyFont="1" applyFill="1" applyBorder="1" applyAlignment="1">
      <alignment vertical="top"/>
    </xf>
    <xf numFmtId="0" fontId="7" fillId="4" borderId="25" xfId="0" applyFont="1" applyFill="1" applyBorder="1" applyAlignment="1">
      <alignment vertical="top"/>
    </xf>
    <xf numFmtId="0" fontId="21" fillId="4" borderId="26" xfId="0" quotePrefix="1" applyFont="1" applyFill="1" applyBorder="1" applyAlignment="1" applyProtection="1">
      <alignment vertical="top" wrapText="1"/>
    </xf>
    <xf numFmtId="0" fontId="21" fillId="4" borderId="6" xfId="0" applyFont="1" applyFill="1" applyBorder="1" applyAlignment="1" applyProtection="1">
      <alignment vertical="top" wrapText="1"/>
    </xf>
    <xf numFmtId="0" fontId="21" fillId="5" borderId="0" xfId="0" applyFont="1" applyFill="1" applyBorder="1" applyAlignment="1" applyProtection="1">
      <alignment vertical="center" wrapText="1"/>
    </xf>
    <xf numFmtId="0" fontId="21" fillId="5" borderId="27" xfId="0" applyFont="1" applyFill="1" applyBorder="1" applyAlignment="1" applyProtection="1">
      <alignment vertical="top" wrapText="1"/>
    </xf>
    <xf numFmtId="0" fontId="21" fillId="5" borderId="28" xfId="0" applyFont="1" applyFill="1" applyBorder="1" applyAlignment="1" applyProtection="1">
      <alignment vertical="top" wrapText="1"/>
    </xf>
    <xf numFmtId="0" fontId="21" fillId="5" borderId="0" xfId="0" applyFont="1" applyFill="1" applyBorder="1" applyAlignment="1" applyProtection="1">
      <alignment horizontal="right" vertical="top"/>
    </xf>
    <xf numFmtId="0" fontId="4" fillId="5" borderId="0" xfId="0" applyFont="1" applyFill="1" applyBorder="1" applyAlignment="1" applyProtection="1">
      <alignment horizontal="center" vertical="center" textRotation="90"/>
    </xf>
    <xf numFmtId="0" fontId="4" fillId="5" borderId="13" xfId="0" applyFont="1" applyFill="1" applyBorder="1" applyAlignment="1" applyProtection="1">
      <alignment horizontal="center" vertical="center" textRotation="90"/>
    </xf>
    <xf numFmtId="0" fontId="23" fillId="0" borderId="0" xfId="0" applyFont="1" applyAlignment="1">
      <alignment vertical="center"/>
    </xf>
    <xf numFmtId="0" fontId="0" fillId="0" borderId="20" xfId="0" applyFill="1" applyBorder="1" applyAlignment="1">
      <alignment vertical="center"/>
    </xf>
    <xf numFmtId="0" fontId="9" fillId="2" borderId="30" xfId="0" applyFont="1" applyFill="1" applyBorder="1" applyAlignment="1">
      <alignment horizontal="center" vertical="center"/>
    </xf>
    <xf numFmtId="0" fontId="0" fillId="0" borderId="0" xfId="0" applyFill="1" applyAlignment="1">
      <alignment vertical="center"/>
    </xf>
    <xf numFmtId="0" fontId="0" fillId="0" borderId="0" xfId="0" applyFill="1"/>
    <xf numFmtId="0" fontId="0" fillId="0" borderId="0" xfId="0" applyBorder="1" applyAlignment="1" applyProtection="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70" fontId="0" fillId="0" borderId="0" xfId="0" applyNumberFormat="1" applyFill="1" applyBorder="1" applyAlignment="1">
      <alignment vertical="center"/>
    </xf>
    <xf numFmtId="2" fontId="0" fillId="0" borderId="0" xfId="0" applyNumberFormat="1" applyAlignment="1">
      <alignment horizontal="left" vertical="center"/>
    </xf>
    <xf numFmtId="2" fontId="0" fillId="0" borderId="0" xfId="0" applyNumberFormat="1" applyAlignment="1">
      <alignment horizontal="left"/>
    </xf>
    <xf numFmtId="2" fontId="3" fillId="0" borderId="0" xfId="0" applyNumberFormat="1" applyFont="1" applyFill="1" applyBorder="1" applyAlignment="1" applyProtection="1">
      <alignment vertical="center"/>
    </xf>
    <xf numFmtId="2" fontId="0" fillId="0" borderId="0" xfId="0" applyNumberFormat="1" applyFill="1" applyAlignment="1">
      <alignment horizontal="left"/>
    </xf>
    <xf numFmtId="0" fontId="0" fillId="0" borderId="0" xfId="0" applyAlignment="1">
      <alignment horizontal="center"/>
    </xf>
    <xf numFmtId="0" fontId="9" fillId="0" borderId="54" xfId="0" applyFont="1" applyBorder="1" applyAlignment="1">
      <alignment horizontal="center"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9" fillId="0" borderId="38" xfId="0" applyFont="1" applyBorder="1" applyAlignment="1">
      <alignment horizontal="center" vertical="center"/>
    </xf>
    <xf numFmtId="0" fontId="9" fillId="0" borderId="61" xfId="0" applyFont="1" applyBorder="1" applyAlignment="1">
      <alignment horizontal="center" vertical="center"/>
    </xf>
    <xf numFmtId="0" fontId="0" fillId="0" borderId="64" xfId="0" applyBorder="1"/>
    <xf numFmtId="2" fontId="0" fillId="0" borderId="0" xfId="0" applyNumberFormat="1" applyBorder="1" applyAlignment="1">
      <alignment horizontal="left"/>
    </xf>
    <xf numFmtId="49" fontId="0" fillId="0" borderId="0" xfId="0" applyNumberFormat="1" applyBorder="1"/>
    <xf numFmtId="0" fontId="0" fillId="0" borderId="0" xfId="0" applyFill="1" applyBorder="1"/>
    <xf numFmtId="2" fontId="0" fillId="0" borderId="0" xfId="0" applyNumberFormat="1" applyFill="1" applyBorder="1" applyAlignment="1">
      <alignment horizontal="left"/>
    </xf>
    <xf numFmtId="49" fontId="3" fillId="0" borderId="0" xfId="0" applyNumberFormat="1" applyFont="1" applyBorder="1" applyAlignment="1" applyProtection="1">
      <alignment vertical="center"/>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170" fontId="0" fillId="2" borderId="68" xfId="0" applyNumberFormat="1" applyFill="1" applyBorder="1" applyAlignment="1">
      <alignment vertical="center"/>
    </xf>
    <xf numFmtId="170" fontId="0" fillId="2" borderId="69" xfId="0" applyNumberFormat="1" applyFill="1" applyBorder="1" applyAlignment="1">
      <alignment vertical="center"/>
    </xf>
    <xf numFmtId="170" fontId="0" fillId="2" borderId="70" xfId="0" applyNumberFormat="1" applyFill="1" applyBorder="1" applyAlignment="1">
      <alignment vertical="center"/>
    </xf>
    <xf numFmtId="170" fontId="0" fillId="2" borderId="48" xfId="0" applyNumberFormat="1" applyFill="1" applyBorder="1" applyAlignment="1">
      <alignment vertical="center"/>
    </xf>
    <xf numFmtId="170" fontId="0" fillId="2" borderId="71" xfId="0" applyNumberFormat="1" applyFill="1" applyBorder="1" applyAlignment="1">
      <alignment vertical="center"/>
    </xf>
    <xf numFmtId="170" fontId="0" fillId="2" borderId="72" xfId="0" applyNumberFormat="1" applyFill="1" applyBorder="1" applyAlignment="1">
      <alignment vertical="center"/>
    </xf>
    <xf numFmtId="170" fontId="8" fillId="0" borderId="63" xfId="0" applyNumberFormat="1" applyFont="1" applyBorder="1"/>
    <xf numFmtId="170" fontId="8" fillId="0" borderId="60" xfId="0" applyNumberFormat="1" applyFont="1" applyBorder="1"/>
    <xf numFmtId="170" fontId="7" fillId="2" borderId="73" xfId="0" applyNumberFormat="1" applyFont="1" applyFill="1" applyBorder="1" applyAlignment="1">
      <alignment vertical="center"/>
    </xf>
    <xf numFmtId="170" fontId="7" fillId="2" borderId="42" xfId="0" applyNumberFormat="1" applyFont="1" applyFill="1" applyBorder="1" applyAlignment="1">
      <alignment vertical="center"/>
    </xf>
    <xf numFmtId="170" fontId="7" fillId="2" borderId="74" xfId="0" applyNumberFormat="1" applyFont="1" applyFill="1" applyBorder="1" applyAlignment="1">
      <alignment vertical="center"/>
    </xf>
    <xf numFmtId="170" fontId="7" fillId="0" borderId="75" xfId="0" applyNumberFormat="1" applyFont="1" applyFill="1" applyBorder="1" applyAlignment="1" applyProtection="1">
      <alignment vertical="center"/>
    </xf>
    <xf numFmtId="170" fontId="7" fillId="0" borderId="46" xfId="0" applyNumberFormat="1" applyFont="1" applyFill="1" applyBorder="1" applyAlignment="1" applyProtection="1">
      <alignment vertical="center"/>
    </xf>
    <xf numFmtId="170" fontId="7" fillId="0" borderId="76" xfId="0" applyNumberFormat="1" applyFont="1" applyFill="1" applyBorder="1" applyAlignment="1" applyProtection="1">
      <alignment vertical="center"/>
    </xf>
    <xf numFmtId="170" fontId="7" fillId="2" borderId="77" xfId="0" applyNumberFormat="1" applyFont="1" applyFill="1" applyBorder="1" applyAlignment="1">
      <alignment vertical="center"/>
    </xf>
    <xf numFmtId="170" fontId="7" fillId="2" borderId="43" xfId="0" applyNumberFormat="1" applyFont="1" applyFill="1" applyBorder="1" applyAlignment="1">
      <alignment vertical="center"/>
    </xf>
    <xf numFmtId="170" fontId="7" fillId="2" borderId="78" xfId="0" applyNumberFormat="1" applyFont="1" applyFill="1" applyBorder="1" applyAlignment="1">
      <alignment vertical="center"/>
    </xf>
    <xf numFmtId="170" fontId="7" fillId="2" borderId="79" xfId="0" applyNumberFormat="1" applyFont="1" applyFill="1" applyBorder="1" applyAlignment="1">
      <alignment vertical="center"/>
    </xf>
    <xf numFmtId="170" fontId="7" fillId="0" borderId="80" xfId="0" applyNumberFormat="1" applyFont="1" applyFill="1" applyBorder="1" applyAlignment="1" applyProtection="1">
      <alignment vertical="center"/>
    </xf>
    <xf numFmtId="170" fontId="7" fillId="2" borderId="81" xfId="0" applyNumberFormat="1" applyFont="1" applyFill="1" applyBorder="1" applyAlignment="1">
      <alignment vertical="center"/>
    </xf>
    <xf numFmtId="0" fontId="0" fillId="0" borderId="64" xfId="0" applyBorder="1" applyAlignment="1">
      <alignment horizontal="center"/>
    </xf>
    <xf numFmtId="0" fontId="14" fillId="0" borderId="64" xfId="0" applyFont="1" applyBorder="1" applyAlignment="1">
      <alignment horizontal="center" vertical="center"/>
    </xf>
    <xf numFmtId="0" fontId="9" fillId="0" borderId="64" xfId="0" applyFont="1" applyBorder="1" applyAlignment="1">
      <alignment horizontal="center" vertical="center"/>
    </xf>
    <xf numFmtId="0" fontId="9"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2" xfId="0" applyFont="1" applyBorder="1" applyAlignment="1">
      <alignment horizontal="center" vertical="center"/>
    </xf>
    <xf numFmtId="49" fontId="0" fillId="0" borderId="83" xfId="0" quotePrefix="1" applyNumberFormat="1" applyBorder="1" applyAlignment="1">
      <alignment horizontal="center"/>
    </xf>
    <xf numFmtId="170" fontId="0" fillId="2" borderId="87" xfId="0" applyNumberFormat="1" applyFill="1" applyBorder="1" applyAlignment="1">
      <alignment vertical="center"/>
    </xf>
    <xf numFmtId="49" fontId="0" fillId="0" borderId="64" xfId="0" quotePrefix="1" applyNumberFormat="1" applyBorder="1" applyAlignment="1">
      <alignment horizontal="center"/>
    </xf>
    <xf numFmtId="170" fontId="0" fillId="2" borderId="88" xfId="0" applyNumberFormat="1" applyFill="1" applyBorder="1" applyAlignment="1">
      <alignment vertical="center"/>
    </xf>
    <xf numFmtId="0" fontId="0" fillId="0" borderId="82" xfId="0" applyBorder="1" applyAlignment="1">
      <alignment horizontal="center"/>
    </xf>
    <xf numFmtId="170" fontId="8" fillId="0" borderId="59" xfId="0" applyNumberFormat="1" applyFont="1" applyBorder="1"/>
    <xf numFmtId="0" fontId="0" fillId="0" borderId="63" xfId="0" applyBorder="1"/>
    <xf numFmtId="0" fontId="0" fillId="0" borderId="58" xfId="0" applyBorder="1"/>
    <xf numFmtId="170" fontId="7" fillId="0" borderId="89" xfId="0" applyNumberFormat="1" applyFont="1" applyBorder="1" applyAlignment="1">
      <alignment vertical="center"/>
    </xf>
    <xf numFmtId="170" fontId="7" fillId="0" borderId="48" xfId="0" applyNumberFormat="1" applyFont="1" applyBorder="1" applyAlignment="1">
      <alignment vertical="center"/>
    </xf>
    <xf numFmtId="0" fontId="9" fillId="6" borderId="0" xfId="0" applyFont="1" applyFill="1" applyAlignment="1">
      <alignment vertical="center"/>
    </xf>
    <xf numFmtId="0" fontId="9" fillId="3" borderId="0" xfId="0" applyFont="1" applyFill="1" applyAlignment="1" applyProtection="1">
      <alignment vertical="center"/>
      <protection locked="0"/>
    </xf>
    <xf numFmtId="2" fontId="9" fillId="0" borderId="0" xfId="0" applyNumberFormat="1" applyFont="1" applyAlignment="1">
      <alignment vertical="center"/>
    </xf>
    <xf numFmtId="170" fontId="7" fillId="0" borderId="90" xfId="0" applyNumberFormat="1" applyFont="1" applyBorder="1" applyAlignment="1">
      <alignment vertical="center"/>
    </xf>
    <xf numFmtId="170" fontId="7" fillId="0" borderId="91" xfId="0" applyNumberFormat="1" applyFont="1" applyBorder="1" applyAlignment="1">
      <alignment vertical="center"/>
    </xf>
    <xf numFmtId="170" fontId="7" fillId="0" borderId="46" xfId="0" applyNumberFormat="1" applyFont="1" applyBorder="1" applyAlignment="1">
      <alignment vertical="center"/>
    </xf>
    <xf numFmtId="170" fontId="7" fillId="0" borderId="76" xfId="0" applyNumberFormat="1" applyFont="1" applyBorder="1" applyAlignment="1">
      <alignment vertical="center"/>
    </xf>
    <xf numFmtId="170" fontId="7" fillId="2" borderId="92" xfId="0" applyNumberFormat="1" applyFont="1" applyFill="1" applyBorder="1" applyAlignment="1">
      <alignment vertical="center"/>
    </xf>
    <xf numFmtId="170" fontId="7" fillId="2" borderId="93" xfId="0" applyNumberFormat="1" applyFont="1" applyFill="1" applyBorder="1" applyAlignment="1">
      <alignment vertical="center"/>
    </xf>
    <xf numFmtId="170" fontId="7" fillId="2" borderId="44" xfId="0" applyNumberFormat="1" applyFont="1" applyFill="1" applyBorder="1" applyAlignment="1">
      <alignment vertical="center"/>
    </xf>
    <xf numFmtId="170" fontId="7" fillId="2" borderId="94" xfId="0" applyNumberFormat="1" applyFont="1" applyFill="1" applyBorder="1" applyAlignment="1">
      <alignment vertical="center"/>
    </xf>
    <xf numFmtId="170" fontId="7" fillId="2" borderId="95" xfId="0" applyNumberFormat="1" applyFont="1" applyFill="1" applyBorder="1" applyAlignment="1">
      <alignment vertical="center"/>
    </xf>
    <xf numFmtId="0" fontId="0" fillId="0" borderId="2" xfId="0" applyBorder="1" applyAlignment="1"/>
    <xf numFmtId="0" fontId="0" fillId="0" borderId="0" xfId="0" applyAlignment="1">
      <alignment vertical="center"/>
    </xf>
    <xf numFmtId="0" fontId="0" fillId="0" borderId="0" xfId="0"/>
    <xf numFmtId="0" fontId="0" fillId="0" borderId="0" xfId="0" applyProtection="1">
      <protection hidden="1"/>
    </xf>
    <xf numFmtId="0" fontId="8" fillId="0" borderId="0" xfId="0" applyFont="1" applyAlignment="1">
      <alignment vertical="center"/>
    </xf>
    <xf numFmtId="0" fontId="23" fillId="0" borderId="0" xfId="0" applyFont="1" applyAlignment="1">
      <alignment horizontal="left" vertical="center"/>
    </xf>
    <xf numFmtId="0" fontId="0" fillId="0" borderId="260" xfId="0" applyBorder="1"/>
    <xf numFmtId="0" fontId="0" fillId="0" borderId="261" xfId="0" applyBorder="1"/>
    <xf numFmtId="0" fontId="34" fillId="4" borderId="266" xfId="0" applyFont="1" applyFill="1" applyBorder="1" applyAlignment="1" applyProtection="1">
      <protection hidden="1"/>
    </xf>
    <xf numFmtId="0" fontId="34" fillId="4" borderId="267" xfId="0" applyFont="1" applyFill="1" applyBorder="1" applyAlignment="1" applyProtection="1">
      <protection hidden="1"/>
    </xf>
    <xf numFmtId="0" fontId="3" fillId="11" borderId="299" xfId="0" applyFont="1" applyFill="1" applyBorder="1" applyAlignment="1" applyProtection="1">
      <alignment horizontal="center" vertical="center"/>
      <protection hidden="1"/>
    </xf>
    <xf numFmtId="0" fontId="0" fillId="12" borderId="286" xfId="0" applyFill="1" applyBorder="1" applyAlignment="1">
      <alignment vertical="center"/>
    </xf>
    <xf numFmtId="0" fontId="0" fillId="12" borderId="281" xfId="0" applyFill="1" applyBorder="1" applyAlignment="1">
      <alignment vertical="center"/>
    </xf>
    <xf numFmtId="0" fontId="0" fillId="12" borderId="291" xfId="0" applyFill="1" applyBorder="1" applyAlignment="1">
      <alignment vertical="center"/>
    </xf>
    <xf numFmtId="0" fontId="0" fillId="12" borderId="45" xfId="0" applyFill="1" applyBorder="1"/>
    <xf numFmtId="0" fontId="0" fillId="12" borderId="1" xfId="0" applyFill="1" applyBorder="1" applyAlignment="1">
      <alignment vertical="center"/>
    </xf>
    <xf numFmtId="0" fontId="3" fillId="12" borderId="280" xfId="0" applyFont="1" applyFill="1" applyBorder="1" applyAlignment="1">
      <alignment vertical="center"/>
    </xf>
    <xf numFmtId="4" fontId="3" fillId="12" borderId="281" xfId="0" applyNumberFormat="1" applyFont="1" applyFill="1" applyBorder="1" applyAlignment="1" applyProtection="1">
      <alignment vertical="center"/>
    </xf>
    <xf numFmtId="4" fontId="3" fillId="12" borderId="284" xfId="0" applyNumberFormat="1" applyFont="1" applyFill="1" applyBorder="1" applyAlignment="1" applyProtection="1">
      <alignment vertical="center"/>
    </xf>
    <xf numFmtId="0" fontId="3" fillId="12" borderId="275" xfId="0" applyFont="1" applyFill="1" applyBorder="1" applyAlignment="1">
      <alignment vertical="center"/>
    </xf>
    <xf numFmtId="4" fontId="3" fillId="12" borderId="277" xfId="0" applyNumberFormat="1" applyFont="1" applyFill="1" applyBorder="1" applyAlignment="1">
      <alignment vertical="center"/>
    </xf>
    <xf numFmtId="4" fontId="3" fillId="12" borderId="277" xfId="0" applyNumberFormat="1" applyFont="1" applyFill="1" applyBorder="1" applyAlignment="1">
      <alignment horizontal="center" vertical="center"/>
    </xf>
    <xf numFmtId="4" fontId="3" fillId="12" borderId="279" xfId="0" applyNumberFormat="1" applyFont="1" applyFill="1" applyBorder="1" applyAlignment="1">
      <alignment vertical="center"/>
    </xf>
    <xf numFmtId="0" fontId="3" fillId="12" borderId="289" xfId="0" applyFont="1" applyFill="1" applyBorder="1" applyAlignment="1">
      <alignment vertical="center"/>
    </xf>
    <xf numFmtId="49" fontId="3" fillId="12" borderId="280" xfId="0" applyNumberFormat="1" applyFont="1" applyFill="1" applyBorder="1" applyAlignment="1" applyProtection="1">
      <alignment vertical="center"/>
      <protection hidden="1"/>
    </xf>
    <xf numFmtId="49" fontId="3" fillId="12" borderId="275" xfId="0" applyNumberFormat="1" applyFont="1" applyFill="1" applyBorder="1" applyAlignment="1" applyProtection="1">
      <alignment vertical="center"/>
      <protection hidden="1"/>
    </xf>
    <xf numFmtId="0" fontId="0" fillId="12" borderId="274" xfId="0" applyFill="1" applyBorder="1" applyAlignment="1" applyProtection="1">
      <alignment vertical="center"/>
    </xf>
    <xf numFmtId="0" fontId="3" fillId="12" borderId="322" xfId="0" applyFont="1" applyFill="1" applyBorder="1" applyAlignment="1" applyProtection="1">
      <alignment vertical="center"/>
      <protection hidden="1"/>
    </xf>
    <xf numFmtId="0" fontId="3" fillId="12" borderId="286" xfId="0" applyFont="1" applyFill="1" applyBorder="1" applyAlignment="1" applyProtection="1">
      <alignment vertical="center"/>
      <protection hidden="1"/>
    </xf>
    <xf numFmtId="0" fontId="3" fillId="12" borderId="310" xfId="0" applyFont="1" applyFill="1" applyBorder="1" applyAlignment="1" applyProtection="1">
      <alignment vertical="center"/>
      <protection hidden="1"/>
    </xf>
    <xf numFmtId="0" fontId="3" fillId="12" borderId="334" xfId="0" applyFont="1" applyFill="1" applyBorder="1" applyAlignment="1" applyProtection="1">
      <alignment vertical="center"/>
      <protection hidden="1"/>
    </xf>
    <xf numFmtId="0" fontId="3" fillId="12" borderId="96" xfId="0" applyFont="1" applyFill="1" applyBorder="1" applyAlignment="1" applyProtection="1">
      <alignment vertical="center"/>
      <protection hidden="1"/>
    </xf>
    <xf numFmtId="0" fontId="0" fillId="12" borderId="55" xfId="0" applyFill="1" applyBorder="1"/>
    <xf numFmtId="0" fontId="0" fillId="12" borderId="278" xfId="0" applyFill="1" applyBorder="1" applyAlignment="1" applyProtection="1">
      <alignment horizontal="center" vertical="center"/>
    </xf>
    <xf numFmtId="0" fontId="0" fillId="12" borderId="289" xfId="0" applyFill="1" applyBorder="1" applyAlignment="1">
      <alignment vertical="center"/>
    </xf>
    <xf numFmtId="0" fontId="0" fillId="12" borderId="253" xfId="0" applyFill="1" applyBorder="1"/>
    <xf numFmtId="0" fontId="0" fillId="12" borderId="253" xfId="0" applyFill="1" applyBorder="1" applyAlignment="1" applyProtection="1">
      <alignment vertical="center"/>
    </xf>
    <xf numFmtId="0" fontId="0" fillId="12" borderId="322" xfId="0" applyFill="1" applyBorder="1" applyAlignment="1">
      <alignment vertical="center"/>
    </xf>
    <xf numFmtId="0" fontId="0" fillId="12" borderId="343" xfId="0" applyFill="1" applyBorder="1" applyAlignment="1">
      <alignment vertical="center"/>
    </xf>
    <xf numFmtId="0" fontId="0" fillId="12" borderId="276" xfId="0" applyFill="1" applyBorder="1" applyAlignment="1">
      <alignment vertical="center"/>
    </xf>
    <xf numFmtId="0" fontId="0" fillId="12" borderId="253" xfId="0" applyFill="1" applyBorder="1" applyAlignment="1">
      <alignment vertical="center"/>
    </xf>
    <xf numFmtId="0" fontId="0" fillId="12" borderId="320" xfId="0" applyFill="1" applyBorder="1" applyAlignment="1">
      <alignment vertical="center"/>
    </xf>
    <xf numFmtId="0" fontId="0" fillId="12" borderId="320" xfId="0" applyFill="1" applyBorder="1"/>
    <xf numFmtId="0" fontId="0" fillId="12" borderId="278" xfId="0" applyFill="1" applyBorder="1" applyAlignment="1">
      <alignment vertical="center"/>
    </xf>
    <xf numFmtId="0" fontId="0" fillId="12" borderId="341" xfId="0" applyFill="1" applyBorder="1" applyAlignment="1">
      <alignment vertical="center"/>
    </xf>
    <xf numFmtId="0" fontId="0" fillId="12" borderId="278" xfId="0" applyFill="1" applyBorder="1"/>
    <xf numFmtId="0" fontId="17" fillId="12" borderId="278" xfId="1" applyFont="1" applyFill="1" applyBorder="1" applyAlignment="1" applyProtection="1">
      <alignment vertical="center"/>
    </xf>
    <xf numFmtId="0" fontId="8" fillId="12" borderId="253" xfId="0" applyFont="1" applyFill="1" applyBorder="1" applyAlignment="1">
      <alignment vertical="center"/>
    </xf>
    <xf numFmtId="0" fontId="0" fillId="12" borderId="351" xfId="0" applyFill="1" applyBorder="1"/>
    <xf numFmtId="0" fontId="0" fillId="12" borderId="350" xfId="0" applyFill="1" applyBorder="1"/>
    <xf numFmtId="0" fontId="0" fillId="12" borderId="310" xfId="0" applyFill="1" applyBorder="1"/>
    <xf numFmtId="0" fontId="0" fillId="12" borderId="281" xfId="0" applyFill="1" applyBorder="1" applyAlignment="1" applyProtection="1">
      <alignment vertical="center"/>
      <protection hidden="1"/>
    </xf>
    <xf numFmtId="2" fontId="0" fillId="12" borderId="311" xfId="0" applyNumberFormat="1" applyFill="1" applyBorder="1" applyAlignment="1" applyProtection="1">
      <alignment vertical="center"/>
      <protection hidden="1"/>
    </xf>
    <xf numFmtId="0" fontId="9" fillId="12" borderId="281" xfId="0" applyFont="1" applyFill="1" applyBorder="1" applyAlignment="1" applyProtection="1">
      <alignment vertical="center"/>
      <protection hidden="1"/>
    </xf>
    <xf numFmtId="0" fontId="0" fillId="12" borderId="286" xfId="0" applyFill="1" applyBorder="1" applyAlignment="1" applyProtection="1">
      <alignment vertical="center"/>
      <protection hidden="1"/>
    </xf>
    <xf numFmtId="0" fontId="9" fillId="12" borderId="286" xfId="0" applyFont="1" applyFill="1" applyBorder="1" applyAlignment="1">
      <alignment vertical="center"/>
    </xf>
    <xf numFmtId="0" fontId="10" fillId="12" borderId="332" xfId="0" applyFont="1" applyFill="1" applyBorder="1" applyAlignment="1">
      <alignment vertical="center"/>
    </xf>
    <xf numFmtId="0" fontId="9" fillId="12" borderId="332" xfId="0" applyFont="1" applyFill="1" applyBorder="1" applyAlignment="1"/>
    <xf numFmtId="0" fontId="9" fillId="12" borderId="311" xfId="0" applyFont="1" applyFill="1" applyBorder="1" applyAlignment="1"/>
    <xf numFmtId="0" fontId="0" fillId="12" borderId="281" xfId="0" applyFill="1" applyBorder="1"/>
    <xf numFmtId="0" fontId="0" fillId="12" borderId="311" xfId="0" applyFill="1" applyBorder="1" applyAlignment="1"/>
    <xf numFmtId="0" fontId="0" fillId="12" borderId="281" xfId="0" applyFill="1" applyBorder="1" applyAlignment="1" applyProtection="1">
      <alignment vertical="center"/>
    </xf>
    <xf numFmtId="0" fontId="10" fillId="12" borderId="287" xfId="0" applyFont="1" applyFill="1" applyBorder="1" applyAlignment="1"/>
    <xf numFmtId="0" fontId="0" fillId="12" borderId="277" xfId="0" applyFill="1" applyBorder="1"/>
    <xf numFmtId="0" fontId="0" fillId="12" borderId="310" xfId="0" applyFill="1" applyBorder="1" applyAlignment="1">
      <alignment vertical="center"/>
    </xf>
    <xf numFmtId="0" fontId="3" fillId="12" borderId="281" xfId="0" applyFont="1" applyFill="1" applyBorder="1" applyAlignment="1">
      <alignment vertical="center"/>
    </xf>
    <xf numFmtId="4" fontId="3" fillId="12" borderId="291" xfId="0" applyNumberFormat="1" applyFont="1" applyFill="1" applyBorder="1" applyAlignment="1" applyProtection="1">
      <alignment vertical="center"/>
    </xf>
    <xf numFmtId="0" fontId="3" fillId="12" borderId="277" xfId="0" applyFont="1" applyFill="1" applyBorder="1" applyAlignment="1">
      <alignment vertical="center"/>
    </xf>
    <xf numFmtId="0" fontId="3" fillId="12" borderId="292" xfId="0" applyFont="1" applyFill="1" applyBorder="1" applyAlignment="1">
      <alignment vertical="center"/>
    </xf>
    <xf numFmtId="0" fontId="3" fillId="12" borderId="334" xfId="0" applyFont="1" applyFill="1" applyBorder="1" applyAlignment="1">
      <alignment vertical="center"/>
    </xf>
    <xf numFmtId="0" fontId="3" fillId="12" borderId="371" xfId="0" applyFont="1" applyFill="1" applyBorder="1" applyAlignment="1">
      <alignment vertical="center"/>
    </xf>
    <xf numFmtId="0" fontId="3" fillId="12" borderId="312" xfId="0" applyFont="1" applyFill="1" applyBorder="1" applyAlignment="1" applyProtection="1">
      <alignment vertical="center"/>
      <protection hidden="1"/>
    </xf>
    <xf numFmtId="0" fontId="0" fillId="0" borderId="0" xfId="0" applyBorder="1"/>
    <xf numFmtId="0" fontId="0" fillId="0" borderId="0" xfId="0"/>
    <xf numFmtId="0" fontId="0" fillId="0" borderId="0" xfId="0" applyBorder="1" applyAlignment="1" applyProtection="1">
      <alignment horizontal="center" vertical="center"/>
    </xf>
    <xf numFmtId="0" fontId="0" fillId="0" borderId="12" xfId="0" applyBorder="1" applyAlignment="1"/>
    <xf numFmtId="0" fontId="0" fillId="0" borderId="0" xfId="0" applyAlignment="1">
      <alignment vertical="center"/>
    </xf>
    <xf numFmtId="0" fontId="0" fillId="0" borderId="2" xfId="0" applyBorder="1" applyAlignment="1"/>
    <xf numFmtId="0" fontId="0" fillId="0" borderId="0" xfId="0"/>
    <xf numFmtId="0" fontId="34" fillId="4" borderId="12" xfId="0" applyFont="1" applyFill="1" applyBorder="1" applyAlignment="1" applyProtection="1">
      <protection hidden="1"/>
    </xf>
    <xf numFmtId="0" fontId="34" fillId="4" borderId="0" xfId="0" applyFont="1" applyFill="1" applyBorder="1" applyAlignment="1" applyProtection="1">
      <protection hidden="1"/>
    </xf>
    <xf numFmtId="0" fontId="35" fillId="0" borderId="13" xfId="0" applyFont="1" applyBorder="1" applyAlignment="1">
      <alignment vertical="center"/>
    </xf>
    <xf numFmtId="0" fontId="0" fillId="0" borderId="0" xfId="0" applyAlignment="1">
      <alignment vertical="center"/>
    </xf>
    <xf numFmtId="0" fontId="0" fillId="0" borderId="0" xfId="0"/>
    <xf numFmtId="0" fontId="3" fillId="0" borderId="0" xfId="3"/>
    <xf numFmtId="0" fontId="3" fillId="0" borderId="101" xfId="3" applyBorder="1" applyAlignment="1">
      <alignment vertical="center"/>
    </xf>
    <xf numFmtId="0" fontId="3" fillId="12" borderId="367" xfId="3" applyFill="1" applyBorder="1" applyAlignment="1">
      <alignment vertical="center"/>
    </xf>
    <xf numFmtId="0" fontId="3" fillId="12" borderId="253" xfId="3" applyFill="1" applyBorder="1" applyAlignment="1" applyProtection="1">
      <alignment vertical="center"/>
    </xf>
    <xf numFmtId="0" fontId="3" fillId="12" borderId="281" xfId="3" applyFill="1" applyBorder="1"/>
    <xf numFmtId="0" fontId="3" fillId="0" borderId="0" xfId="3" applyAlignment="1">
      <alignment vertical="center"/>
    </xf>
    <xf numFmtId="0" fontId="3" fillId="12" borderId="364" xfId="3" applyFont="1" applyFill="1" applyBorder="1" applyAlignment="1">
      <alignment vertical="center"/>
    </xf>
    <xf numFmtId="0" fontId="3" fillId="12" borderId="45" xfId="3" applyFill="1" applyBorder="1" applyAlignment="1">
      <alignment vertical="center"/>
    </xf>
    <xf numFmtId="0" fontId="3" fillId="0" borderId="0" xfId="3" applyNumberFormat="1" applyFont="1" applyBorder="1" applyAlignment="1">
      <alignment horizontal="center" vertical="center" textRotation="90" wrapText="1"/>
    </xf>
    <xf numFmtId="171" fontId="3" fillId="12" borderId="334" xfId="3" applyNumberFormat="1" applyFont="1" applyFill="1" applyBorder="1" applyAlignment="1" applyProtection="1">
      <alignment vertical="center"/>
      <protection hidden="1"/>
    </xf>
    <xf numFmtId="2" fontId="3" fillId="12" borderId="280" xfId="3" applyNumberFormat="1" applyFont="1" applyFill="1" applyBorder="1" applyAlignment="1" applyProtection="1">
      <alignment vertical="center"/>
      <protection hidden="1"/>
    </xf>
    <xf numFmtId="0" fontId="3" fillId="12" borderId="276" xfId="3" applyFill="1" applyBorder="1" applyAlignment="1">
      <alignment vertical="center"/>
    </xf>
    <xf numFmtId="0" fontId="3" fillId="0" borderId="101" xfId="3" applyNumberFormat="1" applyFont="1" applyBorder="1" applyAlignment="1">
      <alignment horizontal="center" vertical="center" textRotation="90" wrapText="1"/>
    </xf>
    <xf numFmtId="0" fontId="3" fillId="12" borderId="291" xfId="3" applyFill="1" applyBorder="1" applyAlignment="1">
      <alignment vertical="center"/>
    </xf>
    <xf numFmtId="0" fontId="3" fillId="15" borderId="238" xfId="3" applyFont="1" applyFill="1" applyBorder="1" applyAlignment="1" applyProtection="1">
      <alignment vertical="center"/>
      <protection hidden="1"/>
    </xf>
    <xf numFmtId="0" fontId="3" fillId="15" borderId="9" xfId="3" applyFont="1" applyFill="1" applyBorder="1" applyAlignment="1" applyProtection="1">
      <alignment vertical="center"/>
      <protection hidden="1"/>
    </xf>
    <xf numFmtId="0" fontId="3" fillId="15" borderId="45" xfId="3" applyFill="1" applyBorder="1" applyAlignment="1">
      <alignment vertical="center"/>
    </xf>
    <xf numFmtId="0" fontId="3" fillId="0" borderId="0" xfId="3" applyNumberFormat="1" applyFont="1" applyBorder="1" applyAlignment="1">
      <alignment vertical="center" textRotation="90" wrapText="1"/>
    </xf>
    <xf numFmtId="0" fontId="3" fillId="12" borderId="289" xfId="3" applyFill="1" applyBorder="1" applyAlignment="1">
      <alignment vertical="center"/>
    </xf>
    <xf numFmtId="0" fontId="3" fillId="12" borderId="253" xfId="3" applyFill="1" applyBorder="1" applyAlignment="1">
      <alignment vertical="center"/>
    </xf>
    <xf numFmtId="0" fontId="3" fillId="12" borderId="280" xfId="3" applyFill="1" applyBorder="1" applyAlignment="1">
      <alignment vertical="center"/>
    </xf>
    <xf numFmtId="0" fontId="8" fillId="0" borderId="296" xfId="3" applyNumberFormat="1" applyFont="1" applyBorder="1" applyAlignment="1">
      <alignment vertical="center"/>
    </xf>
    <xf numFmtId="0" fontId="8" fillId="0" borderId="6" xfId="3" applyNumberFormat="1" applyFont="1" applyBorder="1" applyAlignment="1">
      <alignment vertical="center"/>
    </xf>
    <xf numFmtId="0" fontId="3" fillId="0" borderId="6" xfId="3" applyNumberFormat="1" applyFont="1" applyBorder="1" applyAlignment="1">
      <alignment vertical="center" textRotation="90" wrapText="1"/>
    </xf>
    <xf numFmtId="2" fontId="3" fillId="0" borderId="0" xfId="3" applyNumberFormat="1" applyFont="1" applyFill="1" applyBorder="1" applyAlignment="1" applyProtection="1">
      <alignment vertical="center"/>
      <protection hidden="1"/>
    </xf>
    <xf numFmtId="0" fontId="3" fillId="0" borderId="0" xfId="3" applyAlignment="1" applyProtection="1">
      <alignment horizontal="right" vertical="center"/>
      <protection hidden="1"/>
    </xf>
    <xf numFmtId="171" fontId="3" fillId="12" borderId="311" xfId="3" applyNumberFormat="1" applyFont="1" applyFill="1" applyBorder="1" applyAlignment="1" applyProtection="1">
      <alignment vertical="center"/>
      <protection hidden="1"/>
    </xf>
    <xf numFmtId="0" fontId="3" fillId="12" borderId="253" xfId="3" applyFill="1" applyBorder="1" applyAlignment="1" applyProtection="1">
      <alignment vertical="center"/>
      <protection hidden="1"/>
    </xf>
    <xf numFmtId="0" fontId="3" fillId="0" borderId="0" xfId="3" applyAlignment="1" applyProtection="1">
      <alignment vertical="center"/>
      <protection hidden="1"/>
    </xf>
    <xf numFmtId="10" fontId="3" fillId="0" borderId="0" xfId="3" applyNumberFormat="1" applyAlignment="1" applyProtection="1">
      <alignment vertical="center"/>
      <protection hidden="1"/>
    </xf>
    <xf numFmtId="2" fontId="3" fillId="0" borderId="0" xfId="3" applyNumberFormat="1" applyAlignment="1" applyProtection="1">
      <alignment vertical="center"/>
      <protection hidden="1"/>
    </xf>
    <xf numFmtId="0" fontId="3" fillId="0" borderId="0" xfId="3" applyAlignment="1">
      <alignment horizontal="right" vertical="center"/>
    </xf>
    <xf numFmtId="0" fontId="3" fillId="12" borderId="13" xfId="3" applyFill="1" applyBorder="1" applyAlignment="1" applyProtection="1">
      <alignment vertical="center"/>
      <protection hidden="1"/>
    </xf>
    <xf numFmtId="10" fontId="3" fillId="0" borderId="207" xfId="3" applyNumberFormat="1" applyFont="1" applyFill="1" applyBorder="1" applyAlignment="1" applyProtection="1">
      <alignment vertical="center"/>
      <protection hidden="1"/>
    </xf>
    <xf numFmtId="10" fontId="3" fillId="0" borderId="155" xfId="3" applyNumberFormat="1" applyFont="1" applyFill="1" applyBorder="1" applyAlignment="1" applyProtection="1">
      <alignment vertical="center"/>
      <protection hidden="1"/>
    </xf>
    <xf numFmtId="0" fontId="3" fillId="12" borderId="396" xfId="3" applyFill="1" applyBorder="1" applyAlignment="1">
      <alignment vertical="center"/>
    </xf>
    <xf numFmtId="0" fontId="3" fillId="15" borderId="398" xfId="4" applyFont="1" applyFill="1" applyBorder="1" applyAlignment="1" applyProtection="1">
      <alignment vertical="center"/>
      <protection hidden="1"/>
    </xf>
    <xf numFmtId="0" fontId="3" fillId="15" borderId="155" xfId="4" applyFont="1" applyFill="1" applyBorder="1" applyAlignment="1" applyProtection="1">
      <alignment vertical="center"/>
      <protection hidden="1"/>
    </xf>
    <xf numFmtId="0" fontId="3" fillId="12" borderId="399" xfId="4" applyFill="1" applyBorder="1" applyAlignment="1">
      <alignment vertical="center"/>
    </xf>
    <xf numFmtId="0" fontId="8" fillId="0" borderId="0" xfId="4" applyNumberFormat="1" applyFont="1" applyBorder="1" applyAlignment="1">
      <alignment horizontal="center" vertical="center" textRotation="90" wrapText="1"/>
    </xf>
    <xf numFmtId="0" fontId="8" fillId="0" borderId="2" xfId="4" applyNumberFormat="1" applyFont="1" applyBorder="1" applyAlignment="1">
      <alignment horizontal="center" vertical="center" textRotation="90" wrapText="1"/>
    </xf>
    <xf numFmtId="0" fontId="3" fillId="12" borderId="312" xfId="3" applyFont="1" applyFill="1" applyBorder="1" applyAlignment="1" applyProtection="1">
      <alignment vertical="center"/>
      <protection hidden="1"/>
    </xf>
    <xf numFmtId="0" fontId="3" fillId="12" borderId="311" xfId="3" applyFont="1" applyFill="1" applyBorder="1" applyAlignment="1" applyProtection="1">
      <alignment vertical="center"/>
      <protection hidden="1"/>
    </xf>
    <xf numFmtId="0" fontId="3" fillId="12" borderId="334" xfId="3" applyFont="1" applyFill="1" applyBorder="1" applyAlignment="1" applyProtection="1">
      <alignment vertical="center"/>
      <protection hidden="1"/>
    </xf>
    <xf numFmtId="0" fontId="3" fillId="12" borderId="310" xfId="3" applyFill="1" applyBorder="1" applyAlignment="1">
      <alignment vertical="center"/>
    </xf>
    <xf numFmtId="0" fontId="3" fillId="0" borderId="403" xfId="3" applyBorder="1" applyAlignment="1">
      <alignment vertical="center"/>
    </xf>
    <xf numFmtId="0" fontId="3" fillId="0" borderId="155" xfId="3" applyBorder="1" applyAlignment="1">
      <alignment vertical="center"/>
    </xf>
    <xf numFmtId="2" fontId="3" fillId="0" borderId="0" xfId="3" applyNumberFormat="1" applyAlignment="1">
      <alignment vertical="center"/>
    </xf>
    <xf numFmtId="0" fontId="3" fillId="0" borderId="0" xfId="3" applyAlignment="1" applyProtection="1">
      <alignment vertical="center"/>
    </xf>
    <xf numFmtId="0" fontId="3" fillId="12" borderId="281" xfId="3" applyFill="1" applyBorder="1" applyAlignment="1">
      <alignment vertical="center"/>
    </xf>
    <xf numFmtId="0" fontId="3" fillId="12" borderId="286" xfId="3" applyFill="1" applyBorder="1" applyAlignment="1">
      <alignment vertical="center"/>
    </xf>
    <xf numFmtId="170" fontId="3" fillId="0" borderId="0" xfId="3" applyNumberFormat="1" applyAlignment="1">
      <alignment vertical="center"/>
    </xf>
    <xf numFmtId="0" fontId="3" fillId="0" borderId="380"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357" xfId="3" applyFont="1" applyFill="1" applyBorder="1" applyAlignment="1" applyProtection="1">
      <alignment vertical="center"/>
    </xf>
    <xf numFmtId="0" fontId="3" fillId="0" borderId="281" xfId="3" applyFont="1" applyFill="1" applyBorder="1" applyAlignment="1" applyProtection="1">
      <alignment vertical="center"/>
    </xf>
    <xf numFmtId="0" fontId="3" fillId="12" borderId="50" xfId="3" applyFill="1" applyBorder="1" applyAlignment="1">
      <alignment vertical="center"/>
    </xf>
    <xf numFmtId="0" fontId="3" fillId="12" borderId="47" xfId="3" applyFill="1" applyBorder="1" applyAlignment="1">
      <alignment vertical="center"/>
    </xf>
    <xf numFmtId="0" fontId="3" fillId="0" borderId="60" xfId="3" applyBorder="1" applyAlignment="1">
      <alignment horizontal="center"/>
    </xf>
    <xf numFmtId="0" fontId="3" fillId="0" borderId="120" xfId="3" applyBorder="1" applyAlignment="1">
      <alignment horizontal="center"/>
    </xf>
    <xf numFmtId="0" fontId="3" fillId="0" borderId="409" xfId="3" applyBorder="1"/>
    <xf numFmtId="0" fontId="3" fillId="0" borderId="410" xfId="3" applyFill="1" applyBorder="1" applyAlignment="1">
      <alignment vertical="center"/>
    </xf>
    <xf numFmtId="0" fontId="3" fillId="0" borderId="58" xfId="3" applyFill="1" applyBorder="1" applyAlignment="1">
      <alignment vertical="center"/>
    </xf>
    <xf numFmtId="0" fontId="3" fillId="0" borderId="411" xfId="3" applyFill="1" applyBorder="1" applyAlignment="1">
      <alignment vertical="center"/>
    </xf>
    <xf numFmtId="0" fontId="3" fillId="0" borderId="412" xfId="3" applyFill="1" applyBorder="1" applyAlignment="1">
      <alignment horizontal="center" vertical="center"/>
    </xf>
    <xf numFmtId="0" fontId="3" fillId="0" borderId="412" xfId="3" applyFill="1" applyBorder="1" applyAlignment="1">
      <alignment vertical="center"/>
    </xf>
    <xf numFmtId="0" fontId="3" fillId="0" borderId="126" xfId="3" applyFill="1" applyBorder="1" applyAlignment="1">
      <alignment vertical="center"/>
    </xf>
    <xf numFmtId="0" fontId="3" fillId="0" borderId="126" xfId="3" applyFill="1" applyBorder="1" applyAlignment="1">
      <alignment horizontal="center" vertical="center"/>
    </xf>
    <xf numFmtId="0" fontId="3" fillId="0" borderId="413" xfId="3" applyFill="1" applyBorder="1" applyAlignment="1">
      <alignment horizontal="center" vertical="center"/>
    </xf>
    <xf numFmtId="0" fontId="3" fillId="0" borderId="59" xfId="3" applyBorder="1"/>
    <xf numFmtId="0" fontId="3" fillId="0" borderId="110" xfId="3" applyFill="1" applyBorder="1" applyAlignment="1">
      <alignment horizontal="right" vertical="center"/>
    </xf>
    <xf numFmtId="0" fontId="3" fillId="0" borderId="414" xfId="3" applyFill="1" applyBorder="1" applyAlignment="1">
      <alignment vertical="center"/>
    </xf>
    <xf numFmtId="0" fontId="3" fillId="9" borderId="415" xfId="3" applyFont="1" applyFill="1" applyBorder="1" applyAlignment="1" applyProtection="1">
      <alignment vertical="center"/>
      <protection locked="0"/>
    </xf>
    <xf numFmtId="0" fontId="3" fillId="0" borderId="416" xfId="3" applyFill="1" applyBorder="1" applyAlignment="1">
      <alignment horizontal="center" vertical="center"/>
    </xf>
    <xf numFmtId="0" fontId="3" fillId="0" borderId="416" xfId="3" applyFill="1" applyBorder="1" applyAlignment="1">
      <alignment vertical="center"/>
    </xf>
    <xf numFmtId="0" fontId="3" fillId="9" borderId="416" xfId="3" applyFill="1" applyBorder="1" applyAlignment="1" applyProtection="1">
      <alignment horizontal="center" vertical="center"/>
      <protection locked="0"/>
    </xf>
    <xf numFmtId="0" fontId="3" fillId="9" borderId="63" xfId="3" applyNumberFormat="1" applyFont="1" applyFill="1" applyBorder="1" applyAlignment="1" applyProtection="1">
      <alignment horizontal="center" vertical="center"/>
      <protection locked="0"/>
    </xf>
    <xf numFmtId="0" fontId="3" fillId="0" borderId="0" xfId="3" applyFill="1" applyBorder="1" applyAlignment="1">
      <alignment horizontal="right" vertical="center"/>
    </xf>
    <xf numFmtId="0" fontId="3" fillId="0" borderId="0" xfId="3" applyBorder="1" applyAlignment="1">
      <alignment vertical="center"/>
    </xf>
    <xf numFmtId="0" fontId="3" fillId="0" borderId="0" xfId="3" applyNumberFormat="1" applyAlignment="1">
      <alignment vertical="center"/>
    </xf>
    <xf numFmtId="0" fontId="3" fillId="0" borderId="57" xfId="3" applyBorder="1"/>
    <xf numFmtId="0" fontId="3" fillId="0" borderId="126" xfId="3" applyFill="1" applyBorder="1" applyAlignment="1">
      <alignment horizontal="right" vertical="center"/>
    </xf>
    <xf numFmtId="0" fontId="3" fillId="0" borderId="417" xfId="3" applyFill="1" applyBorder="1" applyAlignment="1">
      <alignment horizontal="center" vertical="center"/>
    </xf>
    <xf numFmtId="0" fontId="3" fillId="0" borderId="418" xfId="3" applyFill="1" applyBorder="1" applyAlignment="1">
      <alignment horizontal="center" vertical="center"/>
    </xf>
    <xf numFmtId="0" fontId="3" fillId="0" borderId="419" xfId="3" applyBorder="1" applyAlignment="1">
      <alignment vertical="center"/>
    </xf>
    <xf numFmtId="0" fontId="3" fillId="0" borderId="413" xfId="3" applyBorder="1" applyAlignment="1">
      <alignment horizontal="center" vertical="center"/>
    </xf>
    <xf numFmtId="14" fontId="3" fillId="16" borderId="420" xfId="3" applyNumberFormat="1" applyFill="1" applyBorder="1" applyAlignment="1" applyProtection="1">
      <alignment horizontal="center" vertical="center"/>
      <protection locked="0"/>
    </xf>
    <xf numFmtId="0" fontId="3" fillId="16" borderId="60" xfId="3" applyFill="1" applyBorder="1" applyAlignment="1" applyProtection="1">
      <alignment horizontal="center" vertical="center"/>
      <protection locked="0"/>
    </xf>
    <xf numFmtId="0" fontId="3" fillId="0" borderId="420" xfId="3" applyFill="1" applyBorder="1" applyAlignment="1">
      <alignment horizontal="center" vertical="center"/>
    </xf>
    <xf numFmtId="0" fontId="3" fillId="16" borderId="63" xfId="3" applyFill="1" applyBorder="1" applyAlignment="1" applyProtection="1">
      <alignment horizontal="center" vertical="center"/>
      <protection locked="0"/>
    </xf>
    <xf numFmtId="0" fontId="3" fillId="0" borderId="421" xfId="3" applyBorder="1" applyAlignment="1">
      <alignment horizontal="right" vertical="center"/>
    </xf>
    <xf numFmtId="164" fontId="3" fillId="3" borderId="63" xfId="3" applyNumberFormat="1" applyFill="1" applyBorder="1" applyAlignment="1">
      <alignment horizontal="center" vertical="center"/>
    </xf>
    <xf numFmtId="0" fontId="3" fillId="0" borderId="413" xfId="3" applyFont="1" applyFill="1" applyBorder="1" applyAlignment="1">
      <alignment vertical="center"/>
    </xf>
    <xf numFmtId="0" fontId="3" fillId="0" borderId="116" xfId="3" applyBorder="1"/>
    <xf numFmtId="0" fontId="3" fillId="0" borderId="198" xfId="3" applyFill="1" applyBorder="1" applyAlignment="1">
      <alignment horizontal="right" vertical="center"/>
    </xf>
    <xf numFmtId="0" fontId="3" fillId="6" borderId="422" xfId="3" applyFont="1" applyFill="1" applyBorder="1" applyAlignment="1" applyProtection="1">
      <alignment vertical="center"/>
      <protection locked="0"/>
    </xf>
    <xf numFmtId="169" fontId="3" fillId="6" borderId="422" xfId="3" applyNumberFormat="1" applyFill="1" applyBorder="1" applyAlignment="1" applyProtection="1">
      <alignment horizontal="center" vertical="center"/>
      <protection locked="0"/>
    </xf>
    <xf numFmtId="0" fontId="3" fillId="6" borderId="422" xfId="3" applyFill="1" applyBorder="1" applyAlignment="1" applyProtection="1">
      <alignment horizontal="center" vertical="center"/>
      <protection locked="0"/>
    </xf>
    <xf numFmtId="49" fontId="3" fillId="6" borderId="422" xfId="3" applyNumberFormat="1" applyFont="1" applyFill="1" applyBorder="1" applyAlignment="1" applyProtection="1">
      <alignment vertical="center"/>
      <protection locked="0"/>
    </xf>
    <xf numFmtId="0" fontId="16" fillId="6" borderId="423" xfId="3" applyFont="1" applyFill="1" applyBorder="1" applyAlignment="1" applyProtection="1">
      <alignment vertical="center"/>
      <protection locked="0"/>
    </xf>
    <xf numFmtId="0" fontId="3" fillId="0" borderId="199" xfId="3" applyFill="1" applyBorder="1" applyAlignment="1">
      <alignment horizontal="right" vertical="center"/>
    </xf>
    <xf numFmtId="0" fontId="3" fillId="6" borderId="424" xfId="3" applyFont="1" applyFill="1" applyBorder="1" applyAlignment="1" applyProtection="1">
      <alignment vertical="center"/>
      <protection locked="0"/>
    </xf>
    <xf numFmtId="169" fontId="3" fillId="6" borderId="424" xfId="3" applyNumberFormat="1" applyFill="1" applyBorder="1" applyAlignment="1" applyProtection="1">
      <alignment horizontal="center" vertical="center"/>
      <protection locked="0"/>
    </xf>
    <xf numFmtId="0" fontId="3" fillId="6" borderId="424" xfId="3" applyFill="1" applyBorder="1" applyAlignment="1" applyProtection="1">
      <alignment horizontal="center" vertical="center"/>
      <protection locked="0"/>
    </xf>
    <xf numFmtId="0" fontId="3" fillId="6" borderId="424" xfId="3" applyNumberFormat="1" applyFont="1" applyFill="1" applyBorder="1" applyAlignment="1" applyProtection="1">
      <alignment vertical="center"/>
      <protection locked="0"/>
    </xf>
    <xf numFmtId="0" fontId="16" fillId="6" borderId="425" xfId="1" applyFont="1" applyFill="1" applyBorder="1" applyAlignment="1" applyProtection="1">
      <alignment vertical="center"/>
      <protection locked="0"/>
    </xf>
    <xf numFmtId="0" fontId="3" fillId="0" borderId="415" xfId="3" applyFill="1" applyBorder="1" applyAlignment="1">
      <alignment horizontal="right" vertical="center"/>
    </xf>
    <xf numFmtId="0" fontId="3" fillId="6" borderId="416" xfId="3" applyFont="1" applyFill="1" applyBorder="1" applyAlignment="1" applyProtection="1">
      <alignment vertical="center"/>
      <protection locked="0"/>
    </xf>
    <xf numFmtId="169" fontId="3" fillId="6" borderId="416" xfId="3" applyNumberFormat="1" applyFill="1" applyBorder="1" applyAlignment="1" applyProtection="1">
      <alignment horizontal="center" vertical="center"/>
      <protection locked="0"/>
    </xf>
    <xf numFmtId="166" fontId="3" fillId="6" borderId="416" xfId="3" applyNumberFormat="1" applyFill="1" applyBorder="1" applyAlignment="1" applyProtection="1">
      <alignment horizontal="center" vertical="center"/>
      <protection locked="0"/>
    </xf>
    <xf numFmtId="0" fontId="16" fillId="6" borderId="426" xfId="1" applyFont="1" applyFill="1" applyBorder="1" applyAlignment="1" applyProtection="1">
      <alignment vertical="center"/>
      <protection locked="0"/>
    </xf>
    <xf numFmtId="0" fontId="15" fillId="0" borderId="0" xfId="3" applyFont="1"/>
    <xf numFmtId="0" fontId="19" fillId="0" borderId="0" xfId="3" applyFont="1" applyAlignment="1">
      <alignment horizontal="center"/>
    </xf>
    <xf numFmtId="0" fontId="3" fillId="0" borderId="0" xfId="3" applyFont="1" applyAlignment="1">
      <alignment horizontal="center"/>
    </xf>
    <xf numFmtId="171" fontId="3" fillId="0" borderId="0" xfId="3" applyNumberFormat="1" applyAlignment="1" applyProtection="1">
      <alignment horizontal="center"/>
      <protection hidden="1"/>
    </xf>
    <xf numFmtId="2" fontId="3" fillId="17" borderId="0" xfId="3" applyNumberFormat="1" applyFill="1" applyAlignment="1" applyProtection="1">
      <alignment horizontal="center"/>
      <protection locked="0"/>
    </xf>
    <xf numFmtId="0" fontId="3" fillId="17" borderId="0" xfId="3" applyFill="1" applyAlignment="1" applyProtection="1">
      <alignment horizontal="center"/>
      <protection locked="0"/>
    </xf>
    <xf numFmtId="170" fontId="3" fillId="0" borderId="0" xfId="3" applyNumberFormat="1" applyAlignment="1" applyProtection="1">
      <alignment horizontal="center"/>
      <protection hidden="1"/>
    </xf>
    <xf numFmtId="0" fontId="3" fillId="9" borderId="416" xfId="3" applyNumberFormat="1" applyFont="1" applyFill="1" applyBorder="1" applyAlignment="1" applyProtection="1">
      <alignment vertical="center"/>
      <protection locked="0"/>
    </xf>
    <xf numFmtId="49" fontId="3" fillId="6" borderId="416" xfId="3" applyNumberFormat="1" applyFont="1" applyFill="1" applyBorder="1" applyAlignment="1" applyProtection="1">
      <alignment vertical="center"/>
      <protection locked="0"/>
    </xf>
    <xf numFmtId="0" fontId="0" fillId="12" borderId="13" xfId="0" applyFill="1" applyBorder="1" applyAlignment="1">
      <alignment horizontal="center" vertical="center"/>
    </xf>
    <xf numFmtId="0" fontId="0" fillId="12" borderId="0" xfId="0" applyFill="1" applyBorder="1" applyAlignment="1">
      <alignment horizontal="center" vertical="center"/>
    </xf>
    <xf numFmtId="0" fontId="0" fillId="12" borderId="21" xfId="0" applyFill="1" applyBorder="1" applyAlignment="1">
      <alignment horizontal="center" vertical="center"/>
    </xf>
    <xf numFmtId="0" fontId="0" fillId="0" borderId="306" xfId="0" applyBorder="1" applyAlignment="1">
      <alignment vertical="center"/>
    </xf>
    <xf numFmtId="0" fontId="0" fillId="0" borderId="429" xfId="0" applyBorder="1" applyAlignment="1">
      <alignment vertical="center"/>
    </xf>
    <xf numFmtId="0" fontId="0" fillId="0" borderId="430" xfId="0" applyBorder="1" applyAlignment="1">
      <alignment vertical="center"/>
    </xf>
    <xf numFmtId="0" fontId="0" fillId="0" borderId="155" xfId="0" applyBorder="1" applyAlignment="1" applyProtection="1">
      <alignment vertical="center"/>
      <protection hidden="1"/>
    </xf>
    <xf numFmtId="0" fontId="67" fillId="0" borderId="0" xfId="3" applyFont="1"/>
    <xf numFmtId="0" fontId="3" fillId="0" borderId="0" xfId="3" applyFill="1" applyAlignment="1"/>
    <xf numFmtId="0" fontId="23" fillId="0" borderId="0" xfId="3" applyFont="1" applyFill="1" applyBorder="1" applyAlignment="1"/>
    <xf numFmtId="49" fontId="3" fillId="0" borderId="0" xfId="3" applyNumberFormat="1"/>
    <xf numFmtId="49" fontId="23" fillId="0" borderId="0" xfId="3" applyNumberFormat="1" applyFont="1"/>
    <xf numFmtId="0" fontId="3" fillId="0" borderId="0" xfId="3" applyBorder="1" applyAlignment="1">
      <alignment vertical="center"/>
    </xf>
    <xf numFmtId="164" fontId="6" fillId="0" borderId="4" xfId="3" applyNumberFormat="1" applyFont="1" applyFill="1" applyBorder="1" applyAlignment="1" applyProtection="1">
      <alignment vertical="center"/>
      <protection hidden="1"/>
    </xf>
    <xf numFmtId="0" fontId="5" fillId="0" borderId="4" xfId="3" applyFont="1" applyFill="1" applyBorder="1" applyAlignment="1">
      <alignment vertical="center"/>
    </xf>
    <xf numFmtId="0" fontId="3" fillId="0" borderId="63" xfId="3" applyBorder="1" applyAlignment="1">
      <alignment horizontal="center"/>
    </xf>
    <xf numFmtId="0" fontId="3" fillId="0" borderId="6" xfId="3" applyBorder="1" applyAlignment="1">
      <alignment horizontal="center" vertical="center"/>
    </xf>
    <xf numFmtId="0" fontId="3" fillId="0" borderId="13" xfId="3" applyBorder="1" applyAlignment="1" applyProtection="1">
      <alignment vertical="center"/>
    </xf>
    <xf numFmtId="0" fontId="3" fillId="0" borderId="0" xfId="3" applyBorder="1" applyAlignment="1" applyProtection="1">
      <alignment vertical="center"/>
    </xf>
    <xf numFmtId="2" fontId="3" fillId="0" borderId="0" xfId="3" applyNumberFormat="1" applyBorder="1" applyAlignment="1" applyProtection="1">
      <alignment horizontal="center" vertical="center"/>
    </xf>
    <xf numFmtId="0" fontId="3" fillId="0" borderId="2" xfId="3" applyBorder="1" applyAlignment="1" applyProtection="1">
      <alignment vertical="center"/>
    </xf>
    <xf numFmtId="0" fontId="3" fillId="0" borderId="2" xfId="3" applyBorder="1" applyAlignment="1">
      <alignment vertical="center"/>
    </xf>
    <xf numFmtId="0" fontId="24" fillId="0" borderId="0" xfId="3" applyFont="1" applyBorder="1" applyAlignment="1">
      <alignment horizontal="center" vertical="center"/>
    </xf>
    <xf numFmtId="0" fontId="3" fillId="0" borderId="2" xfId="3" applyFont="1" applyBorder="1" applyAlignment="1" applyProtection="1">
      <alignment vertical="center"/>
      <protection hidden="1"/>
    </xf>
    <xf numFmtId="0" fontId="8" fillId="0" borderId="0" xfId="3" applyFont="1" applyBorder="1" applyAlignment="1" applyProtection="1">
      <alignment horizontal="center"/>
      <protection hidden="1"/>
    </xf>
    <xf numFmtId="0" fontId="3" fillId="0" borderId="2" xfId="3" applyFont="1" applyBorder="1" applyAlignment="1" applyProtection="1">
      <protection hidden="1"/>
    </xf>
    <xf numFmtId="0" fontId="3" fillId="0" borderId="0" xfId="3" applyBorder="1" applyAlignment="1" applyProtection="1">
      <alignment vertical="center"/>
      <protection hidden="1"/>
    </xf>
    <xf numFmtId="0" fontId="3" fillId="0" borderId="2" xfId="3" applyBorder="1" applyAlignment="1" applyProtection="1">
      <alignment vertical="center"/>
      <protection hidden="1"/>
    </xf>
    <xf numFmtId="0" fontId="3" fillId="0" borderId="0" xfId="3" applyFill="1"/>
    <xf numFmtId="0" fontId="3" fillId="12" borderId="278" xfId="3" applyFill="1" applyBorder="1" applyAlignment="1">
      <alignment vertical="center"/>
    </xf>
    <xf numFmtId="0" fontId="8" fillId="12" borderId="253" xfId="3" applyFont="1" applyFill="1" applyBorder="1" applyAlignment="1">
      <alignment vertical="center"/>
    </xf>
    <xf numFmtId="0" fontId="3" fillId="12" borderId="322" xfId="3" applyFill="1" applyBorder="1" applyAlignment="1">
      <alignment vertical="center"/>
    </xf>
    <xf numFmtId="0" fontId="3" fillId="12" borderId="278" xfId="3" applyFill="1" applyBorder="1" applyAlignment="1" applyProtection="1">
      <alignment horizontal="center" vertical="center"/>
    </xf>
    <xf numFmtId="0" fontId="3" fillId="0" borderId="0" xfId="3" applyBorder="1"/>
    <xf numFmtId="0" fontId="3" fillId="0" borderId="2" xfId="3" applyBorder="1"/>
    <xf numFmtId="0" fontId="3" fillId="12" borderId="453" xfId="3" applyFill="1" applyBorder="1" applyAlignment="1">
      <alignment vertical="center"/>
    </xf>
    <xf numFmtId="0" fontId="3" fillId="0" borderId="0" xfId="3" applyFont="1" applyFill="1" applyBorder="1" applyAlignment="1" applyProtection="1">
      <alignment horizontal="left" vertical="center"/>
      <protection hidden="1"/>
    </xf>
    <xf numFmtId="0" fontId="3" fillId="10" borderId="13" xfId="3" applyFont="1" applyFill="1" applyBorder="1" applyAlignment="1">
      <alignment vertical="center"/>
    </xf>
    <xf numFmtId="0" fontId="3" fillId="10" borderId="0" xfId="3" applyFont="1" applyFill="1" applyBorder="1" applyAlignment="1" applyProtection="1">
      <alignment horizontal="left" vertical="center"/>
      <protection hidden="1"/>
    </xf>
    <xf numFmtId="0" fontId="8" fillId="0" borderId="0" xfId="3" applyFont="1" applyBorder="1" applyAlignment="1" applyProtection="1">
      <alignment horizontal="center" vertical="center"/>
      <protection hidden="1"/>
    </xf>
    <xf numFmtId="0" fontId="8" fillId="0" borderId="2" xfId="3" applyFont="1" applyBorder="1" applyAlignment="1" applyProtection="1">
      <alignment horizontal="center" vertical="center"/>
      <protection hidden="1"/>
    </xf>
    <xf numFmtId="0" fontId="3" fillId="10" borderId="460" xfId="3" applyFont="1" applyFill="1" applyBorder="1" applyAlignment="1">
      <alignment vertical="center"/>
    </xf>
    <xf numFmtId="0" fontId="8" fillId="0" borderId="40" xfId="3" applyFont="1" applyBorder="1" applyAlignment="1" applyProtection="1">
      <alignment horizontal="center" vertical="center"/>
      <protection hidden="1"/>
    </xf>
    <xf numFmtId="0" fontId="8" fillId="0" borderId="39" xfId="3" applyFont="1" applyBorder="1" applyAlignment="1" applyProtection="1">
      <alignment horizontal="center" vertical="center"/>
      <protection hidden="1"/>
    </xf>
    <xf numFmtId="0" fontId="3" fillId="10" borderId="461" xfId="3" applyFont="1" applyFill="1" applyBorder="1" applyAlignment="1">
      <alignment vertical="center"/>
    </xf>
    <xf numFmtId="0" fontId="8" fillId="0" borderId="463" xfId="3" applyFont="1" applyBorder="1" applyAlignment="1" applyProtection="1">
      <alignment horizontal="center" vertical="center"/>
      <protection hidden="1"/>
    </xf>
    <xf numFmtId="0" fontId="3" fillId="0" borderId="0" xfId="3" applyAlignment="1">
      <alignment vertical="top"/>
    </xf>
    <xf numFmtId="0" fontId="3" fillId="0" borderId="0" xfId="3" applyFont="1" applyFill="1" applyBorder="1" applyAlignment="1" applyProtection="1">
      <alignment horizontal="left" vertical="top"/>
      <protection hidden="1"/>
    </xf>
    <xf numFmtId="0" fontId="3" fillId="10" borderId="449" xfId="3" applyFont="1" applyFill="1" applyBorder="1" applyAlignment="1">
      <alignment vertical="top"/>
    </xf>
    <xf numFmtId="0" fontId="8" fillId="0" borderId="450" xfId="3" applyFont="1" applyBorder="1" applyAlignment="1" applyProtection="1">
      <alignment horizontal="center" vertical="top"/>
      <protection hidden="1"/>
    </xf>
    <xf numFmtId="0" fontId="8" fillId="0" borderId="464" xfId="3" applyFont="1" applyBorder="1" applyAlignment="1" applyProtection="1">
      <alignment horizontal="center" vertical="top"/>
      <protection hidden="1"/>
    </xf>
    <xf numFmtId="0" fontId="3" fillId="0" borderId="0" xfId="3" applyFont="1" applyBorder="1" applyAlignment="1" applyProtection="1">
      <alignment horizontal="center" vertical="top"/>
      <protection hidden="1"/>
    </xf>
    <xf numFmtId="0" fontId="3" fillId="10" borderId="434" xfId="3" applyFont="1" applyFill="1" applyBorder="1" applyAlignment="1">
      <alignment vertical="center"/>
    </xf>
    <xf numFmtId="0" fontId="3" fillId="10" borderId="398" xfId="3" applyFont="1" applyFill="1" applyBorder="1" applyAlignment="1">
      <alignment vertical="center"/>
    </xf>
    <xf numFmtId="0" fontId="19" fillId="10" borderId="155" xfId="3" applyFont="1" applyFill="1" applyBorder="1" applyAlignment="1" applyProtection="1">
      <alignment horizontal="left" vertical="top"/>
      <protection hidden="1"/>
    </xf>
    <xf numFmtId="0" fontId="3" fillId="10" borderId="155" xfId="3" applyFont="1" applyFill="1" applyBorder="1" applyAlignment="1" applyProtection="1">
      <alignment horizontal="center" vertical="center"/>
      <protection hidden="1"/>
    </xf>
    <xf numFmtId="0" fontId="3" fillId="10" borderId="165" xfId="3" applyFont="1" applyFill="1" applyBorder="1" applyAlignment="1" applyProtection="1">
      <alignment horizontal="center" vertical="center"/>
      <protection hidden="1"/>
    </xf>
    <xf numFmtId="0" fontId="3" fillId="10" borderId="247" xfId="3" applyFont="1" applyFill="1" applyBorder="1" applyAlignment="1">
      <alignment vertical="center"/>
    </xf>
    <xf numFmtId="0" fontId="3" fillId="10" borderId="177" xfId="3" applyFont="1" applyFill="1" applyBorder="1" applyAlignment="1">
      <alignment vertical="center"/>
    </xf>
    <xf numFmtId="0" fontId="3" fillId="10" borderId="0" xfId="3" applyFont="1" applyFill="1" applyBorder="1" applyAlignment="1" applyProtection="1">
      <alignment horizontal="center" vertical="center"/>
      <protection hidden="1"/>
    </xf>
    <xf numFmtId="0" fontId="3" fillId="10" borderId="56" xfId="3" applyFont="1" applyFill="1" applyBorder="1" applyAlignment="1" applyProtection="1">
      <alignment horizontal="center" vertical="center"/>
      <protection hidden="1"/>
    </xf>
    <xf numFmtId="0" fontId="3" fillId="10" borderId="177" xfId="3" applyFont="1" applyFill="1" applyBorder="1" applyAlignment="1" applyProtection="1">
      <alignment vertical="center" wrapText="1"/>
      <protection hidden="1"/>
    </xf>
    <xf numFmtId="0" fontId="3" fillId="10" borderId="155" xfId="3" applyFont="1" applyFill="1" applyBorder="1" applyAlignment="1" applyProtection="1">
      <alignment vertical="center" wrapText="1"/>
      <protection hidden="1"/>
    </xf>
    <xf numFmtId="0" fontId="3" fillId="10" borderId="461" xfId="3" applyFont="1" applyFill="1" applyBorder="1" applyAlignment="1" applyProtection="1">
      <alignment vertical="center" wrapText="1"/>
      <protection hidden="1"/>
    </xf>
    <xf numFmtId="0" fontId="3" fillId="10" borderId="465" xfId="3" applyFont="1" applyFill="1" applyBorder="1" applyAlignment="1" applyProtection="1">
      <alignment vertical="center"/>
      <protection hidden="1"/>
    </xf>
    <xf numFmtId="0" fontId="3" fillId="10" borderId="103" xfId="3" applyFont="1" applyFill="1" applyBorder="1" applyAlignment="1" applyProtection="1">
      <alignment vertical="center"/>
      <protection hidden="1"/>
    </xf>
    <xf numFmtId="0" fontId="3" fillId="10" borderId="13" xfId="3" applyFont="1" applyFill="1" applyBorder="1" applyAlignment="1" applyProtection="1">
      <alignment vertical="center" wrapText="1"/>
      <protection hidden="1"/>
    </xf>
    <xf numFmtId="0" fontId="3" fillId="10" borderId="467" xfId="3" applyFont="1" applyFill="1" applyBorder="1" applyAlignment="1" applyProtection="1">
      <alignment vertical="center" wrapText="1"/>
      <protection hidden="1"/>
    </xf>
    <xf numFmtId="0" fontId="3" fillId="10" borderId="444" xfId="3" applyFont="1" applyFill="1" applyBorder="1" applyAlignment="1" applyProtection="1">
      <alignment vertical="center" wrapText="1"/>
      <protection hidden="1"/>
    </xf>
    <xf numFmtId="0" fontId="3" fillId="10" borderId="449" xfId="3" applyFont="1" applyFill="1" applyBorder="1" applyAlignment="1" applyProtection="1">
      <alignment vertical="center"/>
      <protection hidden="1"/>
    </xf>
    <xf numFmtId="0" fontId="3" fillId="10" borderId="468" xfId="3" applyFont="1" applyFill="1" applyBorder="1" applyAlignment="1" applyProtection="1">
      <alignment vertical="center"/>
      <protection hidden="1"/>
    </xf>
    <xf numFmtId="0" fontId="8" fillId="10" borderId="230" xfId="3" applyFont="1" applyFill="1" applyBorder="1" applyAlignment="1" applyProtection="1">
      <alignment horizontal="center" vertical="center"/>
      <protection hidden="1"/>
    </xf>
    <xf numFmtId="0" fontId="8" fillId="10" borderId="61" xfId="3" applyFont="1" applyFill="1" applyBorder="1" applyAlignment="1" applyProtection="1">
      <alignment horizontal="center" vertical="center"/>
      <protection hidden="1"/>
    </xf>
    <xf numFmtId="0" fontId="8" fillId="10" borderId="109" xfId="3" applyFont="1" applyFill="1" applyBorder="1" applyAlignment="1" applyProtection="1">
      <alignment horizontal="center" vertical="center"/>
      <protection hidden="1"/>
    </xf>
    <xf numFmtId="0" fontId="3" fillId="10" borderId="461" xfId="3" applyFont="1" applyFill="1" applyBorder="1" applyAlignment="1" applyProtection="1">
      <alignment vertical="center"/>
      <protection hidden="1"/>
    </xf>
    <xf numFmtId="0" fontId="8" fillId="10" borderId="35" xfId="3" applyFont="1" applyFill="1" applyBorder="1" applyAlignment="1">
      <alignment vertical="center"/>
    </xf>
    <xf numFmtId="0" fontId="8" fillId="10" borderId="0" xfId="3" applyFont="1" applyFill="1" applyBorder="1" applyAlignment="1">
      <alignment vertical="center"/>
    </xf>
    <xf numFmtId="0" fontId="8" fillId="10" borderId="2" xfId="3" applyFont="1" applyFill="1" applyBorder="1" applyAlignment="1">
      <alignment vertical="center"/>
    </xf>
    <xf numFmtId="0" fontId="3" fillId="10" borderId="13" xfId="3" applyFont="1" applyFill="1" applyBorder="1" applyAlignment="1" applyProtection="1">
      <alignment vertical="center"/>
      <protection hidden="1"/>
    </xf>
    <xf numFmtId="0" fontId="8" fillId="10" borderId="35" xfId="3" applyFont="1" applyFill="1" applyBorder="1" applyAlignment="1" applyProtection="1">
      <alignment horizontal="center" vertical="center"/>
      <protection hidden="1"/>
    </xf>
    <xf numFmtId="0" fontId="8" fillId="10" borderId="0" xfId="3" applyFont="1" applyFill="1" applyBorder="1" applyAlignment="1" applyProtection="1">
      <alignment horizontal="center" vertical="center"/>
      <protection hidden="1"/>
    </xf>
    <xf numFmtId="0" fontId="8" fillId="10" borderId="2" xfId="3" applyFont="1" applyFill="1" applyBorder="1" applyAlignment="1" applyProtection="1">
      <alignment horizontal="center" vertical="center"/>
      <protection hidden="1"/>
    </xf>
    <xf numFmtId="0" fontId="3" fillId="10" borderId="247" xfId="3" applyFont="1" applyFill="1" applyBorder="1" applyAlignment="1" applyProtection="1">
      <alignment vertical="center"/>
      <protection hidden="1"/>
    </xf>
    <xf numFmtId="0" fontId="3" fillId="10" borderId="398" xfId="3" applyFont="1" applyFill="1" applyBorder="1" applyAlignment="1" applyProtection="1">
      <alignment horizontal="left" vertical="center"/>
      <protection hidden="1"/>
    </xf>
    <xf numFmtId="0" fontId="3" fillId="0" borderId="0" xfId="3" applyAlignment="1"/>
    <xf numFmtId="0" fontId="3" fillId="0" borderId="0" xfId="3" applyFont="1" applyFill="1" applyBorder="1" applyAlignment="1" applyProtection="1">
      <alignment horizontal="left"/>
      <protection hidden="1"/>
    </xf>
    <xf numFmtId="0" fontId="3" fillId="10" borderId="247" xfId="3" applyFont="1" applyFill="1" applyBorder="1" applyAlignment="1" applyProtection="1">
      <protection hidden="1"/>
    </xf>
    <xf numFmtId="0" fontId="3" fillId="10" borderId="398" xfId="3" quotePrefix="1" applyFont="1" applyFill="1" applyBorder="1" applyAlignment="1" applyProtection="1">
      <alignment horizontal="left" vertical="top"/>
      <protection hidden="1"/>
    </xf>
    <xf numFmtId="0" fontId="8" fillId="10" borderId="35" xfId="3" applyFont="1" applyFill="1" applyBorder="1" applyAlignment="1" applyProtection="1">
      <alignment horizontal="center" vertical="top"/>
      <protection hidden="1"/>
    </xf>
    <xf numFmtId="0" fontId="8" fillId="10" borderId="0" xfId="3" applyFont="1" applyFill="1" applyBorder="1" applyAlignment="1" applyProtection="1">
      <alignment horizontal="center" vertical="top"/>
      <protection hidden="1"/>
    </xf>
    <xf numFmtId="0" fontId="8" fillId="10" borderId="2" xfId="3" applyFont="1" applyFill="1" applyBorder="1" applyAlignment="1" applyProtection="1">
      <alignment horizontal="center" vertical="top"/>
      <protection hidden="1"/>
    </xf>
    <xf numFmtId="0" fontId="3" fillId="10" borderId="13" xfId="3" applyFont="1" applyFill="1" applyBorder="1" applyAlignment="1" applyProtection="1">
      <alignment horizontal="left"/>
      <protection hidden="1"/>
    </xf>
    <xf numFmtId="0" fontId="8" fillId="10" borderId="35" xfId="3" applyFont="1" applyFill="1" applyBorder="1" applyAlignment="1" applyProtection="1">
      <alignment horizontal="left" vertical="center"/>
      <protection hidden="1"/>
    </xf>
    <xf numFmtId="0" fontId="8" fillId="10" borderId="0" xfId="3" applyFont="1" applyFill="1" applyBorder="1" applyAlignment="1" applyProtection="1">
      <alignment horizontal="left" vertical="center"/>
      <protection hidden="1"/>
    </xf>
    <xf numFmtId="0" fontId="8" fillId="10" borderId="2" xfId="3" applyFont="1" applyFill="1" applyBorder="1" applyAlignment="1" applyProtection="1">
      <alignment horizontal="left" vertical="center"/>
      <protection hidden="1"/>
    </xf>
    <xf numFmtId="0" fontId="3" fillId="0" borderId="0" xfId="3" applyFont="1"/>
    <xf numFmtId="0" fontId="3" fillId="3" borderId="101" xfId="3" applyFont="1" applyFill="1" applyBorder="1" applyAlignment="1"/>
    <xf numFmtId="0" fontId="3" fillId="12" borderId="286" xfId="3" applyFill="1" applyBorder="1"/>
    <xf numFmtId="0" fontId="3" fillId="12" borderId="289" xfId="3" applyFill="1" applyBorder="1" applyAlignment="1" applyProtection="1">
      <alignment horizontal="center" vertical="center"/>
    </xf>
    <xf numFmtId="0" fontId="3" fillId="0" borderId="13" xfId="3" applyBorder="1"/>
    <xf numFmtId="0" fontId="3" fillId="0" borderId="0" xfId="3" applyBorder="1" applyAlignment="1">
      <alignment horizontal="right"/>
    </xf>
    <xf numFmtId="1" fontId="3" fillId="0" borderId="98" xfId="3" applyNumberFormat="1" applyFont="1" applyBorder="1" applyAlignment="1" applyProtection="1">
      <alignment horizontal="center"/>
      <protection locked="0"/>
    </xf>
    <xf numFmtId="0" fontId="3" fillId="0" borderId="0" xfId="3" applyBorder="1" applyProtection="1"/>
    <xf numFmtId="0" fontId="3" fillId="0" borderId="12" xfId="3" applyBorder="1"/>
    <xf numFmtId="170" fontId="9" fillId="0" borderId="12" xfId="3" applyNumberFormat="1" applyFont="1" applyBorder="1" applyAlignment="1" applyProtection="1"/>
    <xf numFmtId="0" fontId="3" fillId="0" borderId="13" xfId="3" applyBorder="1" applyAlignment="1"/>
    <xf numFmtId="0" fontId="3" fillId="0" borderId="12" xfId="3" applyBorder="1" applyAlignment="1"/>
    <xf numFmtId="0" fontId="33" fillId="0" borderId="0" xfId="3" applyFont="1" applyBorder="1" applyAlignment="1">
      <alignment vertical="center"/>
    </xf>
    <xf numFmtId="0" fontId="3" fillId="0" borderId="0" xfId="3" applyBorder="1" applyAlignment="1" applyProtection="1"/>
    <xf numFmtId="0" fontId="3" fillId="0" borderId="12" xfId="3" applyBorder="1" applyAlignment="1" applyProtection="1"/>
    <xf numFmtId="0" fontId="3" fillId="0" borderId="98" xfId="3" applyFont="1" applyBorder="1" applyAlignment="1" applyProtection="1">
      <alignment horizontal="center"/>
      <protection locked="0"/>
    </xf>
    <xf numFmtId="0" fontId="33" fillId="0" borderId="0" xfId="3" applyFont="1" applyAlignment="1">
      <alignment horizontal="right"/>
    </xf>
    <xf numFmtId="0" fontId="3" fillId="0" borderId="0" xfId="3" applyBorder="1" applyAlignment="1" applyProtection="1">
      <protection hidden="1"/>
    </xf>
    <xf numFmtId="49" fontId="9" fillId="0" borderId="13" xfId="3" applyNumberFormat="1" applyFont="1" applyBorder="1" applyAlignment="1" applyProtection="1">
      <protection hidden="1"/>
    </xf>
    <xf numFmtId="0" fontId="7" fillId="0" borderId="107" xfId="3" applyFont="1" applyBorder="1" applyAlignment="1">
      <alignment horizontal="center" vertical="top"/>
    </xf>
    <xf numFmtId="0" fontId="49" fillId="0" borderId="107" xfId="3" applyFont="1" applyBorder="1" applyAlignment="1">
      <alignment horizontal="center" vertical="top"/>
    </xf>
    <xf numFmtId="0" fontId="7" fillId="0" borderId="13" xfId="3" applyFont="1" applyBorder="1" applyAlignment="1"/>
    <xf numFmtId="0" fontId="7" fillId="0" borderId="0" xfId="3" applyFont="1" applyBorder="1" applyAlignment="1"/>
    <xf numFmtId="0" fontId="7" fillId="0" borderId="0" xfId="3" applyFont="1" applyBorder="1" applyAlignment="1" applyProtection="1">
      <protection hidden="1"/>
    </xf>
    <xf numFmtId="49" fontId="3" fillId="0" borderId="98" xfId="3" applyNumberFormat="1" applyFont="1" applyBorder="1" applyAlignment="1" applyProtection="1">
      <alignment horizontal="center"/>
      <protection locked="0"/>
    </xf>
    <xf numFmtId="0" fontId="3" fillId="0" borderId="13" xfId="3" applyBorder="1" applyAlignment="1" applyProtection="1">
      <protection hidden="1"/>
    </xf>
    <xf numFmtId="0" fontId="7" fillId="0" borderId="0" xfId="3" applyFont="1"/>
    <xf numFmtId="0" fontId="33" fillId="0" borderId="0" xfId="3" applyFont="1" applyBorder="1" applyAlignment="1">
      <alignment horizontal="right"/>
    </xf>
    <xf numFmtId="0" fontId="33" fillId="0" borderId="12" xfId="3" applyFont="1" applyBorder="1" applyAlignment="1"/>
    <xf numFmtId="0" fontId="3" fillId="0" borderId="0" xfId="3" applyBorder="1" applyAlignment="1"/>
    <xf numFmtId="0" fontId="74" fillId="0" borderId="13" xfId="3" applyFont="1" applyBorder="1" applyAlignment="1">
      <alignment vertical="center"/>
    </xf>
    <xf numFmtId="0" fontId="74" fillId="0" borderId="0" xfId="3" applyFont="1" applyBorder="1" applyAlignment="1">
      <alignment vertical="center"/>
    </xf>
    <xf numFmtId="0" fontId="73" fillId="0" borderId="0" xfId="3" applyFont="1" applyBorder="1" applyAlignment="1" applyProtection="1">
      <alignment vertical="top"/>
      <protection hidden="1"/>
    </xf>
    <xf numFmtId="0" fontId="74" fillId="0" borderId="13" xfId="3" applyFont="1" applyBorder="1" applyAlignment="1"/>
    <xf numFmtId="0" fontId="74" fillId="0" borderId="0" xfId="3" applyFont="1" applyAlignment="1"/>
    <xf numFmtId="0" fontId="73" fillId="0" borderId="0" xfId="3" applyFont="1" applyBorder="1" applyAlignment="1">
      <alignment vertical="top"/>
    </xf>
    <xf numFmtId="0" fontId="73" fillId="0" borderId="12" xfId="3" applyFont="1" applyBorder="1" applyAlignment="1">
      <alignment vertical="top"/>
    </xf>
    <xf numFmtId="0" fontId="73" fillId="0" borderId="0" xfId="3" applyFont="1" applyAlignment="1">
      <alignment vertical="top"/>
    </xf>
    <xf numFmtId="0" fontId="75" fillId="0" borderId="13" xfId="3" applyFont="1" applyBorder="1" applyAlignment="1">
      <alignment vertical="top"/>
    </xf>
    <xf numFmtId="0" fontId="75" fillId="0" borderId="0" xfId="3" applyFont="1" applyBorder="1" applyAlignment="1" applyProtection="1">
      <alignment vertical="top"/>
    </xf>
    <xf numFmtId="0" fontId="73" fillId="0" borderId="0" xfId="3" applyFont="1" applyBorder="1" applyAlignment="1" applyProtection="1">
      <alignment vertical="top"/>
    </xf>
    <xf numFmtId="170" fontId="3" fillId="0" borderId="0" xfId="3" applyNumberFormat="1" applyFont="1" applyBorder="1" applyAlignment="1" applyProtection="1"/>
    <xf numFmtId="0" fontId="75" fillId="0" borderId="0" xfId="3" applyFont="1" applyBorder="1" applyAlignment="1">
      <alignment vertical="top"/>
    </xf>
    <xf numFmtId="0" fontId="76" fillId="0" borderId="13" xfId="3" applyFont="1" applyBorder="1" applyAlignment="1">
      <alignment vertical="top"/>
    </xf>
    <xf numFmtId="0" fontId="76" fillId="0" borderId="0" xfId="3" applyFont="1" applyBorder="1" applyAlignment="1" applyProtection="1">
      <alignment vertical="top"/>
    </xf>
    <xf numFmtId="0" fontId="52" fillId="0" borderId="0" xfId="3" applyFont="1" applyBorder="1" applyAlignment="1">
      <alignment horizontal="center"/>
    </xf>
    <xf numFmtId="0" fontId="3" fillId="0" borderId="13" xfId="3" applyBorder="1" applyAlignment="1" applyProtection="1"/>
    <xf numFmtId="0" fontId="33" fillId="0" borderId="13" xfId="3" applyFont="1" applyBorder="1" applyAlignment="1" applyProtection="1">
      <alignment vertical="center"/>
    </xf>
    <xf numFmtId="0" fontId="33" fillId="0" borderId="0" xfId="3" applyFont="1" applyBorder="1" applyAlignment="1" applyProtection="1">
      <alignment vertical="center"/>
    </xf>
    <xf numFmtId="49" fontId="3" fillId="0" borderId="0" xfId="3" applyNumberFormat="1" applyFont="1" applyBorder="1" applyAlignment="1" applyProtection="1"/>
    <xf numFmtId="0" fontId="9" fillId="0" borderId="0" xfId="3" applyFont="1" applyAlignment="1">
      <alignment vertical="top"/>
    </xf>
    <xf numFmtId="0" fontId="3" fillId="0" borderId="0" xfId="3" applyFont="1" applyAlignment="1">
      <alignment vertical="top"/>
    </xf>
    <xf numFmtId="0" fontId="50" fillId="0" borderId="0" xfId="3" applyFont="1" applyBorder="1" applyAlignment="1"/>
    <xf numFmtId="0" fontId="9" fillId="0" borderId="98" xfId="3" applyFont="1" applyBorder="1" applyAlignment="1" applyProtection="1">
      <alignment horizontal="left"/>
      <protection hidden="1"/>
    </xf>
    <xf numFmtId="0" fontId="9" fillId="0" borderId="0" xfId="3" applyFont="1" applyBorder="1"/>
    <xf numFmtId="0" fontId="9" fillId="0" borderId="12" xfId="3" applyFont="1" applyBorder="1"/>
    <xf numFmtId="0" fontId="7" fillId="0" borderId="0" xfId="3" applyFont="1" applyBorder="1"/>
    <xf numFmtId="0" fontId="3" fillId="0" borderId="0" xfId="3" applyFont="1" applyBorder="1" applyAlignment="1" applyProtection="1">
      <alignment horizontal="center"/>
      <protection hidden="1"/>
    </xf>
    <xf numFmtId="0" fontId="74" fillId="0" borderId="0" xfId="3" applyFont="1" applyBorder="1" applyAlignment="1" applyProtection="1">
      <protection hidden="1"/>
    </xf>
    <xf numFmtId="0" fontId="3" fillId="0" borderId="12" xfId="3" applyBorder="1" applyAlignment="1" applyProtection="1">
      <protection hidden="1"/>
    </xf>
    <xf numFmtId="0" fontId="7" fillId="0" borderId="0" xfId="3" applyFont="1" applyBorder="1" applyAlignment="1">
      <alignment vertical="center" wrapText="1"/>
    </xf>
    <xf numFmtId="0" fontId="74" fillId="0" borderId="0" xfId="3" applyFont="1" applyBorder="1" applyAlignment="1" applyProtection="1"/>
    <xf numFmtId="0" fontId="79" fillId="0" borderId="13" xfId="3" applyFont="1" applyBorder="1" applyAlignment="1"/>
    <xf numFmtId="0" fontId="33" fillId="0" borderId="13" xfId="3" applyFont="1" applyBorder="1" applyAlignment="1">
      <alignment vertical="center"/>
    </xf>
    <xf numFmtId="0" fontId="73" fillId="0" borderId="0" xfId="3" applyFont="1" applyBorder="1" applyAlignment="1"/>
    <xf numFmtId="0" fontId="3" fillId="0" borderId="0" xfId="3" applyFont="1" applyBorder="1" applyAlignment="1"/>
    <xf numFmtId="0" fontId="3" fillId="0" borderId="12" xfId="3" applyFont="1" applyBorder="1" applyAlignment="1"/>
    <xf numFmtId="0" fontId="33" fillId="0" borderId="0" xfId="3" applyFont="1" applyAlignment="1">
      <alignment vertical="center"/>
    </xf>
    <xf numFmtId="0" fontId="3" fillId="0" borderId="98" xfId="3" applyFont="1" applyBorder="1" applyAlignment="1" applyProtection="1">
      <alignment horizontal="center"/>
    </xf>
    <xf numFmtId="0" fontId="74" fillId="0" borderId="0" xfId="3" applyFont="1" applyAlignment="1">
      <alignment wrapText="1"/>
    </xf>
    <xf numFmtId="0" fontId="33" fillId="0" borderId="0" xfId="3" applyFont="1" applyAlignment="1"/>
    <xf numFmtId="0" fontId="43" fillId="0" borderId="0" xfId="3" applyFont="1"/>
    <xf numFmtId="0" fontId="81" fillId="0" borderId="0" xfId="3" applyFont="1"/>
    <xf numFmtId="0" fontId="68" fillId="0" borderId="0" xfId="3" applyFont="1" applyAlignment="1">
      <alignment vertical="top"/>
    </xf>
    <xf numFmtId="0" fontId="9" fillId="0" borderId="0" xfId="3" applyFont="1"/>
    <xf numFmtId="0" fontId="82" fillId="0" borderId="0" xfId="3" applyFont="1"/>
    <xf numFmtId="2" fontId="68" fillId="0" borderId="23" xfId="3" applyNumberFormat="1" applyFont="1" applyBorder="1" applyAlignment="1">
      <alignment horizontal="left" vertical="top" indent="1"/>
    </xf>
    <xf numFmtId="2" fontId="68" fillId="0" borderId="6" xfId="3" applyNumberFormat="1" applyFont="1" applyBorder="1" applyAlignment="1">
      <alignment horizontal="left" vertical="top" indent="1"/>
    </xf>
    <xf numFmtId="0" fontId="3" fillId="0" borderId="6" xfId="3" applyBorder="1"/>
    <xf numFmtId="0" fontId="3" fillId="0" borderId="206" xfId="3" applyBorder="1"/>
    <xf numFmtId="2" fontId="79" fillId="0" borderId="0" xfId="3" applyNumberFormat="1" applyFont="1" applyBorder="1" applyAlignment="1">
      <alignment horizontal="left" vertical="top" indent="1"/>
    </xf>
    <xf numFmtId="2" fontId="79" fillId="0" borderId="23" xfId="3" applyNumberFormat="1" applyFont="1" applyBorder="1" applyAlignment="1">
      <alignment horizontal="left" vertical="top" indent="1"/>
    </xf>
    <xf numFmtId="2" fontId="79" fillId="0" borderId="6" xfId="3" applyNumberFormat="1" applyFont="1" applyBorder="1" applyAlignment="1">
      <alignment horizontal="left" vertical="top" indent="1"/>
    </xf>
    <xf numFmtId="0" fontId="82" fillId="0" borderId="6" xfId="3" applyFont="1" applyBorder="1"/>
    <xf numFmtId="0" fontId="82" fillId="0" borderId="206" xfId="3" applyFont="1" applyBorder="1"/>
    <xf numFmtId="2" fontId="79" fillId="0" borderId="11" xfId="3" applyNumberFormat="1" applyFont="1" applyBorder="1" applyAlignment="1" applyProtection="1">
      <alignment horizontal="left" vertical="center" indent="1"/>
    </xf>
    <xf numFmtId="2" fontId="79" fillId="0" borderId="484" xfId="3" applyNumberFormat="1" applyFont="1" applyBorder="1" applyAlignment="1" applyProtection="1">
      <alignment horizontal="left" vertical="center" indent="1"/>
    </xf>
    <xf numFmtId="2" fontId="79" fillId="0" borderId="0" xfId="3" applyNumberFormat="1" applyFont="1" applyBorder="1" applyAlignment="1" applyProtection="1">
      <alignment horizontal="left" vertical="center" indent="1"/>
    </xf>
    <xf numFmtId="2" fontId="79" fillId="0" borderId="19" xfId="3" applyNumberFormat="1" applyFont="1" applyBorder="1" applyAlignment="1" applyProtection="1">
      <alignment horizontal="left" vertical="center" indent="1"/>
    </xf>
    <xf numFmtId="0" fontId="68" fillId="0" borderId="0" xfId="3" applyFont="1"/>
    <xf numFmtId="0" fontId="68" fillId="0" borderId="11" xfId="3" applyFont="1" applyBorder="1" applyAlignment="1" applyProtection="1">
      <alignment horizontal="left" vertical="center" indent="1"/>
    </xf>
    <xf numFmtId="0" fontId="68" fillId="0" borderId="0" xfId="3" applyFont="1" applyBorder="1" applyAlignment="1" applyProtection="1">
      <alignment horizontal="left" vertical="center" indent="1"/>
    </xf>
    <xf numFmtId="0" fontId="68" fillId="0" borderId="19" xfId="3" applyFont="1" applyBorder="1" applyAlignment="1" applyProtection="1">
      <alignment horizontal="left" vertical="center" indent="1"/>
    </xf>
    <xf numFmtId="0" fontId="3" fillId="0" borderId="11" xfId="3" applyBorder="1" applyAlignment="1" applyProtection="1">
      <alignment horizontal="left" vertical="center" indent="1"/>
    </xf>
    <xf numFmtId="0" fontId="3" fillId="0" borderId="101" xfId="3" applyBorder="1" applyAlignment="1" applyProtection="1">
      <alignment horizontal="left" vertical="center" indent="1"/>
    </xf>
    <xf numFmtId="2" fontId="3" fillId="0" borderId="101" xfId="3" applyNumberFormat="1" applyFont="1" applyBorder="1" applyAlignment="1" applyProtection="1">
      <alignment horizontal="left" vertical="center" indent="1"/>
    </xf>
    <xf numFmtId="2" fontId="3" fillId="0" borderId="19" xfId="3" applyNumberFormat="1" applyFont="1" applyBorder="1" applyAlignment="1" applyProtection="1">
      <alignment horizontal="left" vertical="center" indent="1"/>
    </xf>
    <xf numFmtId="0" fontId="3" fillId="0" borderId="0" xfId="3" applyBorder="1" applyAlignment="1" applyProtection="1">
      <alignment horizontal="left" vertical="center" indent="1"/>
    </xf>
    <xf numFmtId="49" fontId="3" fillId="0" borderId="166" xfId="3" applyNumberFormat="1" applyFont="1" applyBorder="1" applyAlignment="1" applyProtection="1">
      <alignment horizontal="center" vertical="center"/>
    </xf>
    <xf numFmtId="2" fontId="3" fillId="0" borderId="0" xfId="3" applyNumberFormat="1" applyFont="1" applyBorder="1" applyAlignment="1" applyProtection="1">
      <alignment horizontal="left" vertical="center" wrapText="1" indent="1"/>
    </xf>
    <xf numFmtId="2" fontId="3" fillId="0" borderId="19" xfId="3" applyNumberFormat="1" applyFont="1" applyBorder="1" applyAlignment="1" applyProtection="1">
      <alignment horizontal="left" vertical="center" wrapText="1" indent="1"/>
    </xf>
    <xf numFmtId="0" fontId="3" fillId="0" borderId="101" xfId="3" applyNumberFormat="1" applyFont="1" applyBorder="1" applyAlignment="1" applyProtection="1">
      <alignment horizontal="left" vertical="center" wrapText="1"/>
    </xf>
    <xf numFmtId="49" fontId="3" fillId="0" borderId="11" xfId="3" applyNumberFormat="1" applyBorder="1" applyAlignment="1" applyProtection="1">
      <alignment horizontal="left" vertical="center" indent="1"/>
    </xf>
    <xf numFmtId="49" fontId="3" fillId="0" borderId="0" xfId="3" applyNumberFormat="1" applyBorder="1" applyAlignment="1" applyProtection="1">
      <alignment horizontal="left" vertical="center" indent="1"/>
    </xf>
    <xf numFmtId="49" fontId="3" fillId="0" borderId="0" xfId="3" applyNumberFormat="1" applyFont="1" applyBorder="1" applyAlignment="1" applyProtection="1">
      <alignment horizontal="left" vertical="center" indent="1"/>
    </xf>
    <xf numFmtId="49" fontId="3" fillId="0" borderId="19" xfId="3" applyNumberFormat="1" applyFont="1" applyBorder="1" applyAlignment="1" applyProtection="1">
      <alignment horizontal="left" vertical="center" indent="1"/>
    </xf>
    <xf numFmtId="49" fontId="3" fillId="0" borderId="11" xfId="3" applyNumberFormat="1" applyFont="1" applyBorder="1" applyAlignment="1" applyProtection="1">
      <alignment horizontal="left" vertical="center" indent="1"/>
    </xf>
    <xf numFmtId="49" fontId="3" fillId="0" borderId="101" xfId="3" applyNumberFormat="1" applyFont="1" applyBorder="1" applyAlignment="1" applyProtection="1">
      <alignment horizontal="left" vertical="center" indent="1"/>
    </xf>
    <xf numFmtId="49" fontId="3" fillId="0" borderId="484" xfId="3" applyNumberFormat="1" applyBorder="1" applyAlignment="1" applyProtection="1">
      <alignment horizontal="left" vertical="center" indent="1"/>
    </xf>
    <xf numFmtId="49" fontId="3" fillId="0" borderId="484" xfId="3" applyNumberFormat="1" applyFont="1" applyBorder="1" applyAlignment="1" applyProtection="1">
      <alignment horizontal="left" vertical="center" indent="1"/>
    </xf>
    <xf numFmtId="0" fontId="68" fillId="0" borderId="0" xfId="3" applyFont="1" applyBorder="1"/>
    <xf numFmtId="0" fontId="68" fillId="0" borderId="0" xfId="3" applyFont="1" applyBorder="1" applyAlignment="1">
      <alignment horizontal="left" vertical="center" indent="1"/>
    </xf>
    <xf numFmtId="0" fontId="68" fillId="0" borderId="19" xfId="3" applyFont="1" applyBorder="1" applyAlignment="1">
      <alignment horizontal="left" vertical="center" indent="1"/>
    </xf>
    <xf numFmtId="0" fontId="68" fillId="0" borderId="11" xfId="3" applyFont="1" applyBorder="1" applyAlignment="1">
      <alignment horizontal="left" vertical="center" indent="1"/>
    </xf>
    <xf numFmtId="0" fontId="3" fillId="0" borderId="11" xfId="3" applyBorder="1" applyProtection="1"/>
    <xf numFmtId="0" fontId="52" fillId="0" borderId="0" xfId="3" applyFont="1" applyBorder="1"/>
    <xf numFmtId="0" fontId="52" fillId="0" borderId="19" xfId="3" applyFont="1" applyBorder="1"/>
    <xf numFmtId="0" fontId="3" fillId="0" borderId="11" xfId="3" applyBorder="1"/>
    <xf numFmtId="0" fontId="3" fillId="0" borderId="199" xfId="3" applyBorder="1" applyAlignment="1" applyProtection="1">
      <alignment vertical="center"/>
    </xf>
    <xf numFmtId="0" fontId="8" fillId="0" borderId="101" xfId="3" applyFont="1" applyBorder="1" applyAlignment="1">
      <alignment vertical="center"/>
    </xf>
    <xf numFmtId="0" fontId="3" fillId="0" borderId="197" xfId="3" applyBorder="1" applyAlignment="1">
      <alignment vertical="center"/>
    </xf>
    <xf numFmtId="0" fontId="3" fillId="0" borderId="199" xfId="3" applyBorder="1" applyAlignment="1">
      <alignment vertical="center"/>
    </xf>
    <xf numFmtId="2" fontId="68" fillId="0" borderId="0" xfId="3" applyNumberFormat="1" applyFont="1" applyBorder="1" applyAlignment="1">
      <alignment horizontal="left" vertical="top" indent="1"/>
    </xf>
    <xf numFmtId="2" fontId="79" fillId="0" borderId="484" xfId="3" applyNumberFormat="1" applyFont="1" applyBorder="1" applyAlignment="1">
      <alignment horizontal="left" vertical="top" indent="1"/>
    </xf>
    <xf numFmtId="0" fontId="3" fillId="0" borderId="166" xfId="3" applyNumberFormat="1" applyFont="1" applyBorder="1" applyAlignment="1" applyProtection="1">
      <alignment horizontal="center" vertical="center"/>
      <protection hidden="1"/>
    </xf>
    <xf numFmtId="0" fontId="3" fillId="0" borderId="166" xfId="3" applyNumberFormat="1" applyFont="1" applyBorder="1" applyAlignment="1" applyProtection="1">
      <alignment horizontal="center" vertical="center"/>
    </xf>
    <xf numFmtId="0" fontId="3" fillId="0" borderId="0" xfId="3" applyFont="1" applyAlignment="1">
      <alignment vertical="center"/>
    </xf>
    <xf numFmtId="0" fontId="3" fillId="0" borderId="11" xfId="3" applyFont="1" applyBorder="1" applyAlignment="1" applyProtection="1">
      <alignment vertical="center"/>
    </xf>
    <xf numFmtId="0" fontId="3" fillId="0" borderId="0" xfId="3" applyFont="1" applyBorder="1" applyAlignment="1" applyProtection="1">
      <alignment vertical="center"/>
    </xf>
    <xf numFmtId="0" fontId="8" fillId="0" borderId="0" xfId="3" applyFont="1" applyBorder="1" applyAlignment="1" applyProtection="1">
      <alignment vertical="center"/>
    </xf>
    <xf numFmtId="0" fontId="3" fillId="0" borderId="19" xfId="3" applyFont="1" applyBorder="1" applyAlignment="1" applyProtection="1">
      <alignment vertical="center"/>
    </xf>
    <xf numFmtId="0" fontId="3" fillId="0" borderId="199" xfId="3" applyFont="1" applyBorder="1" applyAlignment="1" applyProtection="1">
      <alignment vertical="center"/>
    </xf>
    <xf numFmtId="0" fontId="3" fillId="0" borderId="101" xfId="3" applyFont="1" applyBorder="1" applyAlignment="1" applyProtection="1">
      <alignment vertical="center"/>
    </xf>
    <xf numFmtId="0" fontId="8" fillId="0" borderId="101" xfId="3" applyFont="1" applyBorder="1" applyAlignment="1" applyProtection="1">
      <alignment vertical="center"/>
    </xf>
    <xf numFmtId="0" fontId="3" fillId="0" borderId="484" xfId="3" applyFont="1" applyBorder="1" applyAlignment="1" applyProtection="1">
      <alignment vertical="center"/>
    </xf>
    <xf numFmtId="0" fontId="3" fillId="0" borderId="197" xfId="3" applyFont="1" applyBorder="1" applyAlignment="1" applyProtection="1">
      <alignment vertical="center"/>
    </xf>
    <xf numFmtId="0" fontId="73" fillId="0" borderId="0" xfId="3" applyFont="1"/>
    <xf numFmtId="0" fontId="9" fillId="0" borderId="0" xfId="3" applyFont="1" applyBorder="1" applyAlignment="1">
      <alignment vertical="center"/>
    </xf>
    <xf numFmtId="2" fontId="9" fillId="0" borderId="0" xfId="3" applyNumberFormat="1" applyFont="1" applyBorder="1" applyAlignment="1">
      <alignment horizontal="left" vertical="center"/>
    </xf>
    <xf numFmtId="0" fontId="52" fillId="0" borderId="0" xfId="3" applyFont="1" applyAlignment="1">
      <alignment vertical="center"/>
    </xf>
    <xf numFmtId="0" fontId="8" fillId="0" borderId="0" xfId="3" applyFont="1" applyAlignment="1">
      <alignment vertical="center"/>
    </xf>
    <xf numFmtId="2" fontId="9" fillId="0" borderId="0" xfId="3" applyNumberFormat="1" applyFont="1" applyBorder="1" applyAlignment="1">
      <alignment horizontal="left" vertical="top" indent="1"/>
    </xf>
    <xf numFmtId="0" fontId="83" fillId="0" borderId="0" xfId="3" applyFont="1" applyAlignment="1">
      <alignment vertical="center"/>
    </xf>
    <xf numFmtId="0" fontId="3" fillId="0" borderId="0" xfId="3" applyAlignment="1">
      <alignment horizontal="left" vertical="center"/>
    </xf>
    <xf numFmtId="0" fontId="83" fillId="0" borderId="0" xfId="3" applyFont="1"/>
    <xf numFmtId="14" fontId="9" fillId="0" borderId="0" xfId="3" applyNumberFormat="1" applyFont="1" applyBorder="1" applyAlignment="1">
      <alignment vertical="center"/>
    </xf>
    <xf numFmtId="0" fontId="9" fillId="0" borderId="0" xfId="3" applyFont="1" applyAlignment="1">
      <alignment vertical="center"/>
    </xf>
    <xf numFmtId="0" fontId="9" fillId="0" borderId="0" xfId="3" applyFont="1" applyBorder="1" applyAlignment="1" applyProtection="1">
      <alignment vertical="center"/>
    </xf>
    <xf numFmtId="49" fontId="3" fillId="0" borderId="0" xfId="3" applyNumberFormat="1" applyFont="1" applyBorder="1" applyAlignment="1">
      <alignment vertical="center"/>
    </xf>
    <xf numFmtId="49" fontId="3" fillId="0" borderId="0" xfId="3" applyNumberFormat="1" applyFont="1" applyBorder="1" applyAlignment="1" applyProtection="1">
      <alignment vertical="center"/>
    </xf>
    <xf numFmtId="0" fontId="3" fillId="0" borderId="0" xfId="3" applyNumberFormat="1" applyFont="1" applyBorder="1" applyAlignment="1" applyProtection="1">
      <alignment vertical="center"/>
    </xf>
    <xf numFmtId="0" fontId="3" fillId="0" borderId="0" xfId="3" applyFont="1" applyAlignment="1">
      <alignment horizontal="left" vertical="center"/>
    </xf>
    <xf numFmtId="0" fontId="3" fillId="0" borderId="0" xfId="3" applyAlignment="1">
      <alignment horizontal="left" indent="1"/>
    </xf>
    <xf numFmtId="1" fontId="9" fillId="0" borderId="0" xfId="3" applyNumberFormat="1" applyFont="1" applyBorder="1" applyAlignment="1" applyProtection="1">
      <alignment horizontal="center"/>
    </xf>
    <xf numFmtId="0" fontId="3" fillId="0" borderId="0" xfId="3" applyFont="1" applyBorder="1" applyAlignment="1">
      <alignment vertical="center"/>
    </xf>
    <xf numFmtId="2" fontId="9" fillId="0" borderId="101" xfId="3" applyNumberFormat="1" applyFont="1" applyBorder="1" applyAlignment="1">
      <alignment vertical="top"/>
    </xf>
    <xf numFmtId="2" fontId="9" fillId="0" borderId="0" xfId="3" applyNumberFormat="1" applyFont="1" applyBorder="1" applyAlignment="1">
      <alignment vertical="top"/>
    </xf>
    <xf numFmtId="0" fontId="3" fillId="0" borderId="19" xfId="3" applyBorder="1" applyAlignment="1">
      <alignment horizontal="center" vertical="center"/>
    </xf>
    <xf numFmtId="0" fontId="3" fillId="0" borderId="19" xfId="3" applyNumberFormat="1" applyFont="1" applyBorder="1" applyAlignment="1" applyProtection="1">
      <alignment vertical="center"/>
    </xf>
    <xf numFmtId="49" fontId="3" fillId="0" borderId="484" xfId="3" applyNumberFormat="1" applyFont="1" applyBorder="1" applyAlignment="1" applyProtection="1">
      <alignment vertical="center"/>
    </xf>
    <xf numFmtId="49" fontId="3" fillId="0" borderId="114" xfId="3" applyNumberFormat="1" applyFont="1" applyBorder="1" applyAlignment="1" applyProtection="1">
      <alignment vertical="center"/>
    </xf>
    <xf numFmtId="49" fontId="3" fillId="0" borderId="166" xfId="3" applyNumberFormat="1" applyFont="1" applyBorder="1" applyAlignment="1" applyProtection="1">
      <alignment vertical="center"/>
    </xf>
    <xf numFmtId="0" fontId="68" fillId="0" borderId="0" xfId="3" applyFont="1" applyBorder="1" applyAlignment="1">
      <alignment vertical="center"/>
    </xf>
    <xf numFmtId="0" fontId="68" fillId="0" borderId="6" xfId="3" applyFont="1" applyBorder="1" applyAlignment="1">
      <alignment vertical="center"/>
    </xf>
    <xf numFmtId="2" fontId="68" fillId="0" borderId="0" xfId="3" applyNumberFormat="1" applyFont="1" applyBorder="1" applyAlignment="1">
      <alignment vertical="center"/>
    </xf>
    <xf numFmtId="2" fontId="68" fillId="0" borderId="6" xfId="3" applyNumberFormat="1" applyFont="1" applyBorder="1" applyAlignment="1">
      <alignment vertical="center"/>
    </xf>
    <xf numFmtId="2" fontId="68" fillId="0" borderId="0" xfId="3" applyNumberFormat="1" applyFont="1" applyBorder="1" applyAlignment="1">
      <alignment horizontal="left" vertical="center"/>
    </xf>
    <xf numFmtId="2" fontId="68" fillId="0" borderId="6" xfId="3" applyNumberFormat="1" applyFont="1" applyBorder="1" applyAlignment="1">
      <alignment horizontal="left" vertical="center"/>
    </xf>
    <xf numFmtId="0" fontId="52" fillId="0" borderId="0" xfId="3" applyFont="1"/>
    <xf numFmtId="0" fontId="84" fillId="0" borderId="0" xfId="3" applyFont="1"/>
    <xf numFmtId="0" fontId="3" fillId="0" borderId="0" xfId="3" applyAlignment="1">
      <alignment horizontal="center"/>
    </xf>
    <xf numFmtId="0" fontId="3" fillId="0" borderId="0" xfId="3"/>
    <xf numFmtId="0" fontId="3" fillId="0" borderId="0" xfId="3" applyAlignment="1">
      <alignment vertical="center"/>
    </xf>
    <xf numFmtId="0" fontId="3" fillId="12" borderId="494" xfId="3" applyFill="1" applyBorder="1" applyAlignment="1" applyProtection="1">
      <alignment vertical="center"/>
      <protection hidden="1"/>
    </xf>
    <xf numFmtId="0" fontId="3" fillId="12" borderId="281" xfId="3" applyFill="1" applyBorder="1" applyAlignment="1" applyProtection="1">
      <alignment vertical="center"/>
      <protection hidden="1"/>
    </xf>
    <xf numFmtId="0" fontId="3" fillId="12" borderId="284" xfId="3" applyFill="1" applyBorder="1" applyProtection="1">
      <protection hidden="1"/>
    </xf>
    <xf numFmtId="0" fontId="3" fillId="12" borderId="274" xfId="3" applyFill="1" applyBorder="1" applyAlignment="1" applyProtection="1">
      <alignment vertical="center"/>
      <protection hidden="1"/>
    </xf>
    <xf numFmtId="0" fontId="23" fillId="0" borderId="0" xfId="3" applyFont="1" applyBorder="1" applyAlignment="1" applyProtection="1">
      <protection hidden="1"/>
    </xf>
    <xf numFmtId="0" fontId="7" fillId="0" borderId="60" xfId="3" applyFont="1" applyBorder="1" applyAlignment="1">
      <alignment vertical="top"/>
    </xf>
    <xf numFmtId="0" fontId="3" fillId="0" borderId="499" xfId="3" applyBorder="1" applyAlignment="1">
      <alignment vertical="center"/>
    </xf>
    <xf numFmtId="0" fontId="69" fillId="2" borderId="502" xfId="3" applyFont="1" applyFill="1" applyBorder="1" applyAlignment="1">
      <alignment vertical="center"/>
    </xf>
    <xf numFmtId="49" fontId="23" fillId="0" borderId="101" xfId="3" applyNumberFormat="1" applyFont="1" applyFill="1" applyBorder="1" applyAlignment="1" applyProtection="1">
      <protection hidden="1"/>
    </xf>
    <xf numFmtId="0" fontId="3" fillId="0" borderId="498" xfId="3" applyBorder="1" applyAlignment="1" applyProtection="1">
      <protection hidden="1"/>
    </xf>
    <xf numFmtId="0" fontId="3" fillId="0" borderId="498" xfId="3" applyBorder="1" applyAlignment="1"/>
    <xf numFmtId="0" fontId="3" fillId="0" borderId="0" xfId="3"/>
    <xf numFmtId="2" fontId="3" fillId="0" borderId="0" xfId="3" applyNumberFormat="1" applyAlignment="1" applyProtection="1">
      <alignment horizontal="center"/>
      <protection locked="0"/>
    </xf>
    <xf numFmtId="0" fontId="73" fillId="0" borderId="0" xfId="3" applyFont="1" applyBorder="1" applyAlignment="1">
      <alignment vertical="top"/>
    </xf>
    <xf numFmtId="0" fontId="0" fillId="0" borderId="0" xfId="0" applyBorder="1" applyAlignment="1">
      <alignment vertical="center"/>
    </xf>
    <xf numFmtId="0" fontId="7" fillId="0" borderId="0" xfId="3" applyFont="1" applyBorder="1" applyAlignment="1" applyProtection="1"/>
    <xf numFmtId="0" fontId="0" fillId="2" borderId="502" xfId="0" applyFill="1" applyBorder="1" applyAlignment="1">
      <alignment vertical="center"/>
    </xf>
    <xf numFmtId="0" fontId="8" fillId="2" borderId="502" xfId="0" applyNumberFormat="1" applyFont="1" applyFill="1" applyBorder="1" applyAlignment="1">
      <alignment vertical="center"/>
    </xf>
    <xf numFmtId="49" fontId="8" fillId="2" borderId="502" xfId="0" applyNumberFormat="1" applyFont="1" applyFill="1" applyBorder="1" applyAlignment="1">
      <alignment horizontal="center" vertical="center"/>
    </xf>
    <xf numFmtId="0" fontId="0" fillId="2" borderId="491" xfId="0" applyFill="1" applyBorder="1" applyAlignment="1">
      <alignment vertical="center"/>
    </xf>
    <xf numFmtId="0" fontId="3" fillId="0" borderId="0" xfId="3" applyBorder="1" applyAlignment="1">
      <alignment vertical="center"/>
    </xf>
    <xf numFmtId="0" fontId="3" fillId="0" borderId="0" xfId="3"/>
    <xf numFmtId="0" fontId="3" fillId="0" borderId="0" xfId="3" applyAlignment="1">
      <alignment vertical="center"/>
    </xf>
    <xf numFmtId="49" fontId="3" fillId="0" borderId="0" xfId="3" applyNumberFormat="1" applyBorder="1" applyAlignment="1">
      <alignment vertical="center"/>
    </xf>
    <xf numFmtId="0" fontId="3" fillId="0" borderId="101" xfId="3" applyBorder="1" applyAlignment="1">
      <alignment vertical="center"/>
    </xf>
    <xf numFmtId="0" fontId="3" fillId="0" borderId="0" xfId="3" applyBorder="1" applyAlignment="1">
      <alignment vertical="center"/>
    </xf>
    <xf numFmtId="0" fontId="9" fillId="0" borderId="0" xfId="3" applyFont="1" applyBorder="1" applyAlignment="1">
      <alignment vertical="center"/>
    </xf>
    <xf numFmtId="0" fontId="7" fillId="0" borderId="0" xfId="3" applyFont="1" applyBorder="1" applyAlignment="1">
      <alignment vertical="top"/>
    </xf>
    <xf numFmtId="0" fontId="7" fillId="0" borderId="0" xfId="3" applyFont="1" applyBorder="1" applyAlignment="1"/>
    <xf numFmtId="0" fontId="9" fillId="0" borderId="0" xfId="3" applyFont="1" applyBorder="1" applyAlignment="1">
      <alignment vertical="top" wrapText="1"/>
    </xf>
    <xf numFmtId="0" fontId="76" fillId="0" borderId="0" xfId="3" applyFont="1" applyBorder="1" applyAlignment="1"/>
    <xf numFmtId="0" fontId="3" fillId="0" borderId="19" xfId="3" applyBorder="1" applyAlignment="1">
      <alignment vertical="center"/>
    </xf>
    <xf numFmtId="0" fontId="3" fillId="0" borderId="498" xfId="3" applyBorder="1" applyAlignment="1"/>
    <xf numFmtId="0" fontId="3" fillId="0" borderId="12" xfId="3" applyBorder="1" applyAlignment="1"/>
    <xf numFmtId="0" fontId="3" fillId="0" borderId="0" xfId="3" applyBorder="1" applyAlignment="1" applyProtection="1">
      <protection hidden="1"/>
    </xf>
    <xf numFmtId="0" fontId="3" fillId="0" borderId="0" xfId="3" applyBorder="1" applyAlignment="1"/>
    <xf numFmtId="0" fontId="73" fillId="0" borderId="0" xfId="3" applyFont="1" applyBorder="1" applyAlignment="1" applyProtection="1">
      <alignment vertical="top"/>
      <protection hidden="1"/>
    </xf>
    <xf numFmtId="0" fontId="73" fillId="0" borderId="0" xfId="3" applyFont="1" applyBorder="1" applyAlignment="1">
      <alignment vertical="top"/>
    </xf>
    <xf numFmtId="0" fontId="73" fillId="0" borderId="498" xfId="3" applyFont="1" applyBorder="1" applyAlignment="1" applyProtection="1">
      <alignment vertical="top"/>
      <protection hidden="1"/>
    </xf>
    <xf numFmtId="49" fontId="3" fillId="0" borderId="0" xfId="2" applyNumberFormat="1" applyFont="1" applyBorder="1" applyAlignment="1" applyProtection="1">
      <protection hidden="1"/>
    </xf>
    <xf numFmtId="0" fontId="73" fillId="0" borderId="107" xfId="3" applyFont="1" applyBorder="1" applyAlignment="1">
      <alignment horizontal="center" vertical="top"/>
    </xf>
    <xf numFmtId="1" fontId="3" fillId="0" borderId="504" xfId="3" applyNumberFormat="1" applyFont="1" applyBorder="1" applyAlignment="1" applyProtection="1">
      <alignment horizontal="center"/>
      <protection locked="0"/>
    </xf>
    <xf numFmtId="0" fontId="3" fillId="0" borderId="504" xfId="3" applyFont="1" applyBorder="1" applyAlignment="1" applyProtection="1">
      <alignment horizontal="center"/>
      <protection locked="0"/>
    </xf>
    <xf numFmtId="0" fontId="3" fillId="0" borderId="261" xfId="3" applyBorder="1" applyAlignment="1"/>
    <xf numFmtId="0" fontId="3" fillId="0" borderId="498" xfId="3" applyBorder="1"/>
    <xf numFmtId="0" fontId="3" fillId="0" borderId="261" xfId="3" applyBorder="1"/>
    <xf numFmtId="0" fontId="7" fillId="0" borderId="498" xfId="3" applyFont="1" applyBorder="1" applyAlignment="1">
      <alignment vertical="top"/>
    </xf>
    <xf numFmtId="0" fontId="76" fillId="0" borderId="498" xfId="3" applyFont="1" applyBorder="1" applyAlignment="1"/>
    <xf numFmtId="0" fontId="3" fillId="0" borderId="120" xfId="3" applyBorder="1" applyAlignment="1">
      <alignment horizontal="center"/>
    </xf>
    <xf numFmtId="0" fontId="3" fillId="10" borderId="165" xfId="3" applyFont="1" applyFill="1" applyBorder="1" applyAlignment="1" applyProtection="1">
      <alignment horizontal="center" vertical="center"/>
      <protection hidden="1"/>
    </xf>
    <xf numFmtId="0" fontId="3" fillId="10" borderId="155" xfId="3" applyFont="1" applyFill="1" applyBorder="1" applyAlignment="1" applyProtection="1">
      <alignment horizontal="center" vertical="center"/>
      <protection hidden="1"/>
    </xf>
    <xf numFmtId="0" fontId="3" fillId="10" borderId="56" xfId="3" applyFont="1" applyFill="1" applyBorder="1" applyAlignment="1" applyProtection="1">
      <alignment horizontal="center" vertical="center"/>
      <protection hidden="1"/>
    </xf>
    <xf numFmtId="0" fontId="3" fillId="10" borderId="0" xfId="3" applyFont="1" applyFill="1" applyBorder="1" applyAlignment="1" applyProtection="1">
      <alignment horizontal="center" vertical="center"/>
      <protection hidden="1"/>
    </xf>
    <xf numFmtId="0" fontId="3" fillId="10" borderId="0" xfId="3" applyFont="1" applyFill="1" applyBorder="1" applyAlignment="1" applyProtection="1">
      <alignment horizontal="center"/>
      <protection locked="0"/>
    </xf>
    <xf numFmtId="0" fontId="3" fillId="10" borderId="0" xfId="3" applyFont="1" applyFill="1" applyBorder="1" applyAlignment="1" applyProtection="1">
      <alignment horizontal="left"/>
      <protection hidden="1"/>
    </xf>
    <xf numFmtId="0" fontId="3" fillId="10" borderId="0" xfId="3" applyFont="1" applyFill="1" applyBorder="1" applyAlignment="1" applyProtection="1">
      <alignment horizontal="center"/>
      <protection hidden="1"/>
    </xf>
    <xf numFmtId="0" fontId="3" fillId="10" borderId="56" xfId="3" applyFont="1" applyFill="1" applyBorder="1" applyAlignment="1">
      <alignment horizontal="center" vertical="center"/>
    </xf>
    <xf numFmtId="0" fontId="3" fillId="10" borderId="0" xfId="3" applyFont="1" applyFill="1" applyBorder="1" applyAlignment="1">
      <alignment horizontal="center" vertical="center"/>
    </xf>
    <xf numFmtId="0" fontId="3" fillId="10" borderId="155" xfId="3" applyFont="1" applyFill="1" applyBorder="1" applyAlignment="1" applyProtection="1">
      <alignment horizontal="left" vertical="center"/>
      <protection hidden="1"/>
    </xf>
    <xf numFmtId="0" fontId="3" fillId="0" borderId="0" xfId="3"/>
    <xf numFmtId="0" fontId="3" fillId="10" borderId="498" xfId="3" applyFont="1" applyFill="1" applyBorder="1" applyAlignment="1" applyProtection="1">
      <alignment vertical="center"/>
      <protection hidden="1"/>
    </xf>
    <xf numFmtId="0" fontId="3" fillId="10" borderId="498" xfId="3" applyFont="1" applyFill="1" applyBorder="1" applyAlignment="1">
      <alignment vertical="center"/>
    </xf>
    <xf numFmtId="0" fontId="3" fillId="0" borderId="0" xfId="3"/>
    <xf numFmtId="49" fontId="65" fillId="10" borderId="0" xfId="0" applyNumberFormat="1" applyFont="1" applyFill="1" applyBorder="1" applyAlignment="1">
      <alignment horizontal="center"/>
    </xf>
    <xf numFmtId="2" fontId="65" fillId="10" borderId="0" xfId="0" applyNumberFormat="1" applyFont="1" applyFill="1" applyBorder="1" applyAlignment="1">
      <alignment horizontal="left"/>
    </xf>
    <xf numFmtId="2" fontId="65" fillId="10" borderId="0" xfId="0" applyNumberFormat="1" applyFont="1" applyFill="1" applyBorder="1" applyAlignment="1" applyProtection="1">
      <alignment horizontal="left"/>
    </xf>
    <xf numFmtId="2" fontId="65" fillId="10" borderId="0" xfId="0" applyNumberFormat="1" applyFont="1" applyFill="1" applyBorder="1" applyProtection="1"/>
    <xf numFmtId="0" fontId="65" fillId="10" borderId="0" xfId="0" applyFont="1" applyFill="1" applyBorder="1"/>
    <xf numFmtId="2" fontId="65" fillId="10" borderId="0" xfId="0" applyNumberFormat="1" applyFont="1" applyFill="1" applyBorder="1" applyAlignment="1">
      <alignment horizontal="center"/>
    </xf>
    <xf numFmtId="0" fontId="65" fillId="10" borderId="0" xfId="0" applyFont="1" applyFill="1" applyBorder="1" applyProtection="1"/>
    <xf numFmtId="2" fontId="65" fillId="10" borderId="0" xfId="0" applyNumberFormat="1" applyFont="1" applyFill="1" applyBorder="1" applyAlignment="1" applyProtection="1">
      <alignment horizontal="center"/>
    </xf>
    <xf numFmtId="0" fontId="23" fillId="0" borderId="0" xfId="3" applyNumberFormat="1" applyFont="1" applyProtection="1">
      <protection hidden="1"/>
    </xf>
    <xf numFmtId="1" fontId="3" fillId="0" borderId="0" xfId="3" applyNumberFormat="1" applyProtection="1">
      <protection hidden="1"/>
    </xf>
    <xf numFmtId="1" fontId="23" fillId="0" borderId="0" xfId="3" applyNumberFormat="1" applyFont="1" applyBorder="1" applyProtection="1">
      <protection hidden="1"/>
    </xf>
    <xf numFmtId="0" fontId="0" fillId="0" borderId="0" xfId="0" applyAlignment="1">
      <alignment vertical="center"/>
    </xf>
    <xf numFmtId="0" fontId="0" fillId="0" borderId="0" xfId="0"/>
    <xf numFmtId="0" fontId="3" fillId="0" borderId="0" xfId="3"/>
    <xf numFmtId="0" fontId="0" fillId="0" borderId="0" xfId="0"/>
    <xf numFmtId="0" fontId="34" fillId="12" borderId="534" xfId="0" applyFont="1" applyFill="1" applyBorder="1" applyAlignment="1">
      <alignment vertical="center"/>
    </xf>
    <xf numFmtId="0" fontId="65" fillId="0" borderId="0" xfId="0" applyFont="1"/>
    <xf numFmtId="0" fontId="65" fillId="0" borderId="0" xfId="0" applyFont="1" applyProtection="1"/>
    <xf numFmtId="2" fontId="65" fillId="0" borderId="0" xfId="0" applyNumberFormat="1" applyFont="1" applyAlignment="1" applyProtection="1">
      <alignment horizontal="center"/>
    </xf>
    <xf numFmtId="2" fontId="65" fillId="0" borderId="0" xfId="0" applyNumberFormat="1" applyFont="1" applyFill="1" applyBorder="1" applyAlignment="1">
      <alignment horizontal="center"/>
    </xf>
    <xf numFmtId="2" fontId="65" fillId="0" borderId="0" xfId="0" applyNumberFormat="1" applyFont="1" applyFill="1" applyBorder="1" applyAlignment="1">
      <alignment horizontal="left"/>
    </xf>
    <xf numFmtId="2" fontId="65" fillId="0" borderId="0" xfId="0" applyNumberFormat="1" applyFont="1" applyFill="1" applyBorder="1" applyAlignment="1" applyProtection="1">
      <alignment horizontal="left"/>
    </xf>
    <xf numFmtId="2" fontId="65" fillId="0" borderId="0" xfId="0" applyNumberFormat="1" applyFont="1" applyFill="1" applyBorder="1" applyProtection="1"/>
    <xf numFmtId="0" fontId="3" fillId="12" borderId="311" xfId="3" applyFill="1" applyBorder="1" applyAlignment="1">
      <alignment horizontal="center"/>
    </xf>
    <xf numFmtId="2" fontId="3" fillId="12" borderId="311" xfId="0" applyNumberFormat="1" applyFont="1" applyFill="1" applyBorder="1" applyAlignment="1" applyProtection="1">
      <alignment vertical="center"/>
    </xf>
    <xf numFmtId="0" fontId="0" fillId="12" borderId="0" xfId="0" applyFill="1" applyBorder="1" applyAlignment="1"/>
    <xf numFmtId="0" fontId="0" fillId="12" borderId="498" xfId="0" applyFill="1" applyBorder="1" applyAlignment="1"/>
    <xf numFmtId="0" fontId="9" fillId="12" borderId="572" xfId="0" applyFont="1" applyFill="1" applyBorder="1" applyAlignment="1" applyProtection="1">
      <alignment vertical="center"/>
      <protection hidden="1"/>
    </xf>
    <xf numFmtId="0" fontId="0" fillId="12" borderId="528" xfId="0" applyFill="1" applyBorder="1" applyAlignment="1" applyProtection="1">
      <alignment vertical="center"/>
      <protection hidden="1"/>
    </xf>
    <xf numFmtId="49" fontId="8" fillId="2" borderId="502" xfId="0" applyNumberFormat="1" applyFont="1" applyFill="1" applyBorder="1" applyAlignment="1">
      <alignment vertical="center"/>
    </xf>
    <xf numFmtId="0" fontId="0" fillId="2" borderId="590" xfId="0" applyFill="1" applyBorder="1" applyAlignment="1">
      <alignment vertical="center"/>
    </xf>
    <xf numFmtId="2" fontId="3" fillId="12" borderId="597" xfId="0" applyNumberFormat="1" applyFont="1" applyFill="1" applyBorder="1" applyAlignment="1" applyProtection="1">
      <alignment vertical="center"/>
    </xf>
    <xf numFmtId="0" fontId="3" fillId="12" borderId="609" xfId="0" applyFont="1" applyFill="1" applyBorder="1" applyAlignment="1">
      <alignment vertical="center"/>
    </xf>
    <xf numFmtId="0" fontId="0" fillId="0" borderId="0" xfId="0" applyAlignment="1">
      <alignment vertical="center"/>
    </xf>
    <xf numFmtId="0" fontId="0" fillId="0" borderId="0" xfId="0"/>
    <xf numFmtId="0" fontId="3" fillId="12" borderId="311" xfId="3" applyFill="1" applyBorder="1" applyAlignment="1">
      <alignment horizontal="center"/>
    </xf>
    <xf numFmtId="0" fontId="3" fillId="0" borderId="0" xfId="3"/>
    <xf numFmtId="0" fontId="3" fillId="0" borderId="0" xfId="3" applyAlignment="1">
      <alignment vertical="center"/>
    </xf>
    <xf numFmtId="0" fontId="9" fillId="0" borderId="0" xfId="6" applyFont="1" applyBorder="1" applyAlignment="1" applyProtection="1">
      <alignment vertical="center"/>
    </xf>
    <xf numFmtId="1" fontId="15" fillId="0" borderId="0" xfId="0" applyNumberFormat="1" applyFont="1" applyBorder="1" applyAlignment="1" applyProtection="1">
      <alignment vertical="center"/>
      <protection hidden="1"/>
    </xf>
    <xf numFmtId="0" fontId="3" fillId="0" borderId="0" xfId="3"/>
    <xf numFmtId="0" fontId="3" fillId="12" borderId="632" xfId="0" applyFont="1" applyFill="1" applyBorder="1" applyAlignment="1" applyProtection="1">
      <alignment vertical="center"/>
      <protection hidden="1"/>
    </xf>
    <xf numFmtId="0" fontId="3" fillId="12" borderId="448" xfId="0" applyFont="1" applyFill="1" applyBorder="1" applyAlignment="1" applyProtection="1">
      <alignment vertical="center"/>
      <protection hidden="1"/>
    </xf>
    <xf numFmtId="0" fontId="0" fillId="12" borderId="633" xfId="0" applyFill="1" applyBorder="1"/>
    <xf numFmtId="0" fontId="0" fillId="12" borderId="36" xfId="0" applyFill="1" applyBorder="1"/>
    <xf numFmtId="0" fontId="3" fillId="12" borderId="634" xfId="0" applyFont="1" applyFill="1" applyBorder="1" applyAlignment="1" applyProtection="1">
      <alignment vertical="center"/>
      <protection hidden="1"/>
    </xf>
    <xf numFmtId="0" fontId="3" fillId="12" borderId="206" xfId="0" applyFont="1" applyFill="1" applyBorder="1" applyAlignment="1" applyProtection="1">
      <alignment vertical="center"/>
      <protection hidden="1"/>
    </xf>
    <xf numFmtId="0" fontId="8" fillId="0" borderId="0" xfId="0" applyFont="1"/>
    <xf numFmtId="0" fontId="0" fillId="12" borderId="685" xfId="0" applyFill="1" applyBorder="1" applyAlignment="1">
      <alignment vertical="center"/>
    </xf>
    <xf numFmtId="0" fontId="0" fillId="12" borderId="685" xfId="0" applyFill="1" applyBorder="1" applyAlignment="1" applyProtection="1">
      <alignment vertical="center"/>
    </xf>
    <xf numFmtId="0" fontId="0" fillId="0" borderId="0" xfId="0" applyAlignment="1" applyProtection="1">
      <alignment vertical="center"/>
      <protection hidden="1"/>
    </xf>
    <xf numFmtId="0" fontId="3" fillId="12" borderId="360" xfId="0" applyFont="1" applyFill="1" applyBorder="1" applyAlignment="1">
      <alignment vertical="center"/>
    </xf>
    <xf numFmtId="0" fontId="0" fillId="0" borderId="17" xfId="0" applyBorder="1" applyAlignment="1"/>
    <xf numFmtId="0" fontId="0" fillId="12" borderId="698" xfId="0" applyFill="1" applyBorder="1" applyAlignment="1">
      <alignment vertical="center"/>
    </xf>
    <xf numFmtId="0" fontId="0" fillId="12" borderId="43" xfId="0" applyFill="1" applyBorder="1" applyAlignment="1">
      <alignment vertical="center"/>
    </xf>
    <xf numFmtId="0" fontId="0" fillId="12" borderId="706" xfId="0" applyFill="1" applyBorder="1" applyAlignment="1">
      <alignment vertical="center"/>
    </xf>
    <xf numFmtId="0" fontId="0" fillId="12" borderId="706" xfId="0" applyFill="1" applyBorder="1" applyAlignment="1" applyProtection="1">
      <alignment horizontal="center" vertical="center"/>
    </xf>
    <xf numFmtId="0" fontId="9" fillId="12" borderId="318" xfId="0" applyFont="1" applyFill="1" applyBorder="1" applyAlignment="1" applyProtection="1">
      <alignment vertical="center"/>
      <protection hidden="1"/>
    </xf>
    <xf numFmtId="0" fontId="0" fillId="12" borderId="360" xfId="0" applyFill="1" applyBorder="1" applyAlignment="1" applyProtection="1">
      <alignment vertical="center"/>
      <protection hidden="1"/>
    </xf>
    <xf numFmtId="0" fontId="8" fillId="0" borderId="714" xfId="0" applyFont="1" applyBorder="1" applyAlignment="1">
      <alignment vertical="center"/>
    </xf>
    <xf numFmtId="0" fontId="8" fillId="0" borderId="191" xfId="0" applyFont="1" applyBorder="1" applyAlignment="1">
      <alignment vertical="center"/>
    </xf>
    <xf numFmtId="0" fontId="0" fillId="12" borderId="718" xfId="0" applyFill="1" applyBorder="1" applyAlignment="1">
      <alignment vertical="center"/>
    </xf>
    <xf numFmtId="0" fontId="0" fillId="12" borderId="718" xfId="0" applyFill="1" applyBorder="1" applyAlignment="1" applyProtection="1">
      <alignment horizontal="center" vertical="center"/>
    </xf>
    <xf numFmtId="49" fontId="3" fillId="12" borderId="730" xfId="0" applyNumberFormat="1" applyFont="1" applyFill="1" applyBorder="1" applyAlignment="1" applyProtection="1">
      <alignment vertical="center"/>
      <protection hidden="1"/>
    </xf>
    <xf numFmtId="0" fontId="0" fillId="0" borderId="620" xfId="0" applyBorder="1" applyAlignment="1"/>
    <xf numFmtId="0" fontId="9" fillId="0" borderId="732" xfId="0" applyFont="1" applyBorder="1" applyAlignment="1">
      <alignment vertical="top" wrapText="1"/>
    </xf>
    <xf numFmtId="0" fontId="0" fillId="12" borderId="685" xfId="0" applyFill="1" applyBorder="1"/>
    <xf numFmtId="0" fontId="0" fillId="12" borderId="733" xfId="0" applyFill="1" applyBorder="1"/>
    <xf numFmtId="0" fontId="8" fillId="12" borderId="284" xfId="0" applyFont="1" applyFill="1" applyBorder="1" applyAlignment="1">
      <alignment vertical="center"/>
    </xf>
    <xf numFmtId="0" fontId="0" fillId="12" borderId="718" xfId="0" applyFill="1" applyBorder="1" applyAlignment="1" applyProtection="1">
      <alignment vertical="center"/>
    </xf>
    <xf numFmtId="0" fontId="9" fillId="12" borderId="360" xfId="0" applyFont="1" applyFill="1" applyBorder="1" applyAlignment="1" applyProtection="1">
      <alignment vertical="center"/>
    </xf>
    <xf numFmtId="0" fontId="8" fillId="0" borderId="116" xfId="0" applyFont="1" applyBorder="1" applyAlignment="1">
      <alignment vertical="top"/>
    </xf>
    <xf numFmtId="0" fontId="3" fillId="12" borderId="698" xfId="3" applyFill="1" applyBorder="1" applyAlignment="1">
      <alignment vertical="center"/>
    </xf>
    <xf numFmtId="0" fontId="3" fillId="12" borderId="718" xfId="3" applyFill="1" applyBorder="1" applyAlignment="1">
      <alignment vertical="center"/>
    </xf>
    <xf numFmtId="0" fontId="3" fillId="12" borderId="718" xfId="3" applyFill="1" applyBorder="1" applyAlignment="1" applyProtection="1">
      <alignment horizontal="center" vertical="center"/>
    </xf>
    <xf numFmtId="0" fontId="3" fillId="12" borderId="348" xfId="3" applyFill="1" applyBorder="1" applyAlignment="1">
      <alignment vertical="center"/>
    </xf>
    <xf numFmtId="171" fontId="3" fillId="12" borderId="740" xfId="3" applyNumberFormat="1" applyFont="1" applyFill="1" applyBorder="1" applyAlignment="1" applyProtection="1">
      <alignment vertical="center"/>
      <protection hidden="1"/>
    </xf>
    <xf numFmtId="0" fontId="3" fillId="12" borderId="284" xfId="3" applyFill="1" applyBorder="1" applyAlignment="1">
      <alignment vertical="center"/>
    </xf>
    <xf numFmtId="0" fontId="3" fillId="12" borderId="284" xfId="3" applyFill="1" applyBorder="1" applyAlignment="1" applyProtection="1">
      <alignment horizontal="center" vertical="center"/>
      <protection hidden="1"/>
    </xf>
    <xf numFmtId="0" fontId="3" fillId="12" borderId="284" xfId="3" applyFill="1" applyBorder="1" applyAlignment="1" applyProtection="1">
      <alignment vertical="center"/>
      <protection hidden="1"/>
    </xf>
    <xf numFmtId="0" fontId="3" fillId="0" borderId="348" xfId="3" applyFont="1" applyFill="1" applyBorder="1" applyAlignment="1" applyProtection="1">
      <alignment vertical="center"/>
    </xf>
    <xf numFmtId="0" fontId="3" fillId="0" borderId="746" xfId="3" applyFont="1" applyFill="1" applyBorder="1" applyAlignment="1" applyProtection="1">
      <alignment vertical="center"/>
    </xf>
    <xf numFmtId="0" fontId="3" fillId="0" borderId="621" xfId="3" applyFont="1" applyFill="1" applyBorder="1" applyAlignment="1" applyProtection="1">
      <alignment vertical="center"/>
    </xf>
    <xf numFmtId="0" fontId="3" fillId="0" borderId="601" xfId="3" applyFont="1" applyFill="1" applyBorder="1" applyAlignment="1" applyProtection="1">
      <alignment vertical="center"/>
    </xf>
    <xf numFmtId="0" fontId="3" fillId="12" borderId="366" xfId="3" applyFill="1" applyBorder="1" applyAlignment="1" applyProtection="1">
      <alignment vertical="center"/>
      <protection hidden="1"/>
    </xf>
    <xf numFmtId="171" fontId="3" fillId="12" borderId="751" xfId="3" applyNumberFormat="1" applyFont="1" applyFill="1" applyBorder="1" applyAlignment="1" applyProtection="1">
      <alignment vertical="center"/>
      <protection hidden="1"/>
    </xf>
    <xf numFmtId="0" fontId="3" fillId="12" borderId="685" xfId="3" applyFill="1" applyBorder="1" applyAlignment="1">
      <alignment vertical="center"/>
    </xf>
    <xf numFmtId="0" fontId="3" fillId="12" borderId="685" xfId="3" applyFill="1" applyBorder="1" applyAlignment="1" applyProtection="1">
      <alignment horizontal="center" vertical="center"/>
    </xf>
    <xf numFmtId="0" fontId="3" fillId="12" borderId="360" xfId="3" applyFill="1" applyBorder="1" applyAlignment="1" applyProtection="1">
      <alignment vertical="center"/>
      <protection hidden="1"/>
    </xf>
    <xf numFmtId="0" fontId="3" fillId="12" borderId="318" xfId="3" applyFill="1" applyBorder="1" applyAlignment="1" applyProtection="1">
      <alignment vertical="center"/>
      <protection hidden="1"/>
    </xf>
    <xf numFmtId="0" fontId="8" fillId="0" borderId="195" xfId="3" applyFont="1" applyBorder="1" applyAlignment="1" applyProtection="1">
      <alignment vertical="center"/>
      <protection hidden="1"/>
    </xf>
    <xf numFmtId="0" fontId="8" fillId="0" borderId="196" xfId="3" applyFont="1" applyBorder="1" applyAlignment="1" applyProtection="1">
      <alignment vertical="center"/>
      <protection hidden="1"/>
    </xf>
    <xf numFmtId="0" fontId="3" fillId="0" borderId="620" xfId="3" applyBorder="1" applyAlignment="1" applyProtection="1">
      <alignment vertical="center"/>
      <protection hidden="1"/>
    </xf>
    <xf numFmtId="0" fontId="7" fillId="0" borderId="620" xfId="3" applyFont="1" applyBorder="1" applyAlignment="1">
      <alignment vertical="center"/>
    </xf>
    <xf numFmtId="0" fontId="8" fillId="0" borderId="716" xfId="0" applyFont="1" applyBorder="1" applyAlignment="1">
      <alignment vertical="center"/>
    </xf>
    <xf numFmtId="0" fontId="3" fillId="12" borderId="278" xfId="3" applyFill="1" applyBorder="1"/>
    <xf numFmtId="0" fontId="0" fillId="0" borderId="0" xfId="0"/>
    <xf numFmtId="0" fontId="10" fillId="0" borderId="790" xfId="0" applyFont="1" applyBorder="1" applyAlignment="1"/>
    <xf numFmtId="0" fontId="10" fillId="0" borderId="791" xfId="0" applyFont="1" applyBorder="1" applyAlignment="1"/>
    <xf numFmtId="0" fontId="9" fillId="12" borderId="792" xfId="0" applyFont="1" applyFill="1" applyBorder="1" applyAlignment="1">
      <alignment vertical="center"/>
    </xf>
    <xf numFmtId="0" fontId="0" fillId="12" borderId="793" xfId="0" applyFill="1" applyBorder="1"/>
    <xf numFmtId="0" fontId="0" fillId="12" borderId="792" xfId="0" applyFill="1" applyBorder="1"/>
    <xf numFmtId="0" fontId="0" fillId="12" borderId="797" xfId="0" applyFill="1" applyBorder="1" applyAlignment="1">
      <alignment vertical="center"/>
    </xf>
    <xf numFmtId="0" fontId="0" fillId="12" borderId="803" xfId="0" applyFill="1" applyBorder="1" applyAlignment="1" applyProtection="1">
      <alignment vertical="center"/>
    </xf>
    <xf numFmtId="0" fontId="0" fillId="12" borderId="803" xfId="0" applyFill="1" applyBorder="1"/>
    <xf numFmtId="0" fontId="0" fillId="12" borderId="284" xfId="0" applyFill="1" applyBorder="1" applyAlignment="1" applyProtection="1">
      <alignment vertical="center"/>
    </xf>
    <xf numFmtId="0" fontId="0" fillId="12" borderId="809" xfId="0" applyFill="1" applyBorder="1" applyAlignment="1" applyProtection="1">
      <alignment vertical="center"/>
    </xf>
    <xf numFmtId="0" fontId="0" fillId="12" borderId="284" xfId="0" applyFill="1" applyBorder="1"/>
    <xf numFmtId="0" fontId="0" fillId="12" borderId="809" xfId="0" applyFill="1" applyBorder="1"/>
    <xf numFmtId="0" fontId="0" fillId="12" borderId="371" xfId="0" applyFill="1" applyBorder="1" applyAlignment="1"/>
    <xf numFmtId="0" fontId="0" fillId="12" borderId="291" xfId="0" applyFill="1" applyBorder="1" applyAlignment="1" applyProtection="1">
      <alignment vertical="center"/>
      <protection hidden="1"/>
    </xf>
    <xf numFmtId="2" fontId="0" fillId="12" borderId="312" xfId="0" applyNumberFormat="1" applyFill="1" applyBorder="1" applyAlignment="1" applyProtection="1">
      <alignment vertical="center"/>
      <protection hidden="1"/>
    </xf>
    <xf numFmtId="0" fontId="0" fillId="12" borderId="362" xfId="0" applyFill="1" applyBorder="1" applyAlignment="1" applyProtection="1">
      <alignment vertical="center"/>
      <protection hidden="1"/>
    </xf>
    <xf numFmtId="0" fontId="0" fillId="0" borderId="828" xfId="0" applyFill="1" applyBorder="1" applyAlignment="1">
      <alignment vertical="center"/>
    </xf>
    <xf numFmtId="0" fontId="0" fillId="2" borderId="833" xfId="0" applyFill="1" applyBorder="1"/>
    <xf numFmtId="0" fontId="9" fillId="2" borderId="598" xfId="0" applyFont="1" applyFill="1" applyBorder="1" applyAlignment="1">
      <alignment horizontal="center" vertical="center"/>
    </xf>
    <xf numFmtId="0" fontId="0" fillId="0" borderId="716" xfId="0" applyFill="1" applyBorder="1" applyAlignment="1">
      <alignment vertical="center"/>
    </xf>
    <xf numFmtId="0" fontId="9" fillId="2" borderId="847" xfId="0" applyFont="1" applyFill="1" applyBorder="1" applyAlignment="1">
      <alignment horizontal="center" vertical="center"/>
    </xf>
    <xf numFmtId="0" fontId="0" fillId="0" borderId="850" xfId="0" applyFill="1" applyBorder="1" applyAlignment="1">
      <alignment vertical="center"/>
    </xf>
    <xf numFmtId="0" fontId="0" fillId="12" borderId="571" xfId="0" applyFill="1" applyBorder="1" applyAlignment="1"/>
    <xf numFmtId="49" fontId="3" fillId="12" borderId="322" xfId="0" applyNumberFormat="1" applyFont="1" applyFill="1" applyBorder="1" applyAlignment="1" applyProtection="1">
      <alignment vertical="center"/>
      <protection hidden="1"/>
    </xf>
    <xf numFmtId="49" fontId="3" fillId="12" borderId="276" xfId="0" applyNumberFormat="1" applyFont="1" applyFill="1" applyBorder="1" applyAlignment="1" applyProtection="1">
      <alignment vertical="center"/>
      <protection hidden="1"/>
    </xf>
    <xf numFmtId="0" fontId="0" fillId="12" borderId="854" xfId="0" applyFill="1" applyBorder="1" applyAlignment="1"/>
    <xf numFmtId="0" fontId="3" fillId="12" borderId="155" xfId="0" applyFont="1" applyFill="1" applyBorder="1" applyAlignment="1" applyProtection="1">
      <alignment vertical="center"/>
      <protection hidden="1"/>
    </xf>
    <xf numFmtId="0" fontId="3" fillId="12" borderId="398" xfId="0" applyFont="1" applyFill="1" applyBorder="1" applyAlignment="1" applyProtection="1">
      <alignment vertical="center"/>
      <protection hidden="1"/>
    </xf>
    <xf numFmtId="0" fontId="3" fillId="12" borderId="884" xfId="0" applyFont="1" applyFill="1" applyBorder="1" applyAlignment="1" applyProtection="1">
      <alignment vertical="center"/>
      <protection hidden="1"/>
    </xf>
    <xf numFmtId="49" fontId="8" fillId="2" borderId="502" xfId="3" applyNumberFormat="1" applyFont="1" applyFill="1" applyBorder="1" applyAlignment="1">
      <alignment vertical="center"/>
    </xf>
    <xf numFmtId="49" fontId="8" fillId="2" borderId="502" xfId="3" applyNumberFormat="1" applyFont="1" applyFill="1" applyBorder="1" applyAlignment="1">
      <alignment horizontal="center" vertical="center"/>
    </xf>
    <xf numFmtId="0" fontId="8" fillId="2" borderId="502" xfId="3" applyNumberFormat="1" applyFont="1" applyFill="1" applyBorder="1" applyAlignment="1">
      <alignment vertical="center"/>
    </xf>
    <xf numFmtId="0" fontId="3" fillId="2" borderId="590" xfId="3" applyFill="1" applyBorder="1" applyAlignment="1">
      <alignment vertical="center"/>
    </xf>
    <xf numFmtId="0" fontId="67" fillId="0" borderId="0" xfId="3" applyFont="1" applyAlignment="1">
      <alignment vertical="center"/>
    </xf>
    <xf numFmtId="0" fontId="3" fillId="0" borderId="0" xfId="3" applyFont="1" applyAlignment="1">
      <alignment vertical="center"/>
    </xf>
    <xf numFmtId="0" fontId="0" fillId="0" borderId="892" xfId="0" applyFill="1" applyBorder="1" applyAlignment="1">
      <alignment vertical="center"/>
    </xf>
    <xf numFmtId="0" fontId="9" fillId="2" borderId="893" xfId="0" applyFont="1" applyFill="1" applyBorder="1" applyAlignment="1">
      <alignment vertical="center"/>
    </xf>
    <xf numFmtId="0" fontId="8" fillId="0" borderId="102" xfId="3" applyFont="1" applyBorder="1" applyAlignment="1" applyProtection="1">
      <alignment vertical="center"/>
      <protection hidden="1"/>
    </xf>
    <xf numFmtId="0" fontId="0" fillId="0" borderId="911" xfId="0" applyFill="1" applyBorder="1" applyAlignment="1">
      <alignment vertical="center"/>
    </xf>
    <xf numFmtId="0" fontId="3" fillId="0" borderId="911" xfId="3" applyFill="1" applyBorder="1" applyAlignment="1">
      <alignment vertical="center"/>
    </xf>
    <xf numFmtId="0" fontId="70" fillId="2" borderId="502" xfId="3" applyFont="1" applyFill="1" applyBorder="1" applyAlignment="1" applyProtection="1">
      <alignment vertical="center"/>
      <protection hidden="1"/>
    </xf>
    <xf numFmtId="0" fontId="70" fillId="2" borderId="590" xfId="3" applyFont="1" applyFill="1" applyBorder="1" applyAlignment="1" applyProtection="1">
      <alignment vertical="center"/>
      <protection hidden="1"/>
    </xf>
    <xf numFmtId="164" fontId="6" fillId="0" borderId="915" xfId="3" applyNumberFormat="1" applyFont="1" applyFill="1" applyBorder="1" applyAlignment="1" applyProtection="1">
      <alignment vertical="center"/>
      <protection hidden="1"/>
    </xf>
    <xf numFmtId="0" fontId="3" fillId="2" borderId="620" xfId="3" applyFont="1" applyFill="1" applyBorder="1" applyAlignment="1">
      <alignment vertical="center" wrapText="1"/>
    </xf>
    <xf numFmtId="0" fontId="3" fillId="2" borderId="732" xfId="3" applyFont="1" applyFill="1" applyBorder="1" applyAlignment="1">
      <alignment vertical="center" wrapText="1"/>
    </xf>
    <xf numFmtId="0" fontId="3" fillId="2" borderId="17" xfId="3" applyNumberFormat="1" applyFont="1" applyFill="1" applyBorder="1" applyAlignment="1">
      <alignment vertical="center" wrapText="1"/>
    </xf>
    <xf numFmtId="0" fontId="3" fillId="2" borderId="20" xfId="3" applyNumberFormat="1" applyFont="1" applyFill="1" applyBorder="1" applyAlignment="1">
      <alignment vertical="center" wrapText="1"/>
    </xf>
    <xf numFmtId="0" fontId="3" fillId="0" borderId="0" xfId="3" applyBorder="1" applyAlignment="1">
      <alignment vertical="center"/>
    </xf>
    <xf numFmtId="0" fontId="9" fillId="0" borderId="0" xfId="3" applyFont="1" applyFill="1" applyBorder="1" applyAlignment="1">
      <alignment vertical="center"/>
    </xf>
    <xf numFmtId="0" fontId="9" fillId="0" borderId="0" xfId="3" applyFont="1" applyBorder="1" applyAlignment="1">
      <alignment vertical="center"/>
    </xf>
    <xf numFmtId="0" fontId="9" fillId="0" borderId="0" xfId="3" applyFont="1" applyBorder="1" applyAlignment="1">
      <alignment horizontal="center" vertical="center"/>
    </xf>
    <xf numFmtId="0" fontId="3" fillId="0" borderId="0" xfId="3"/>
    <xf numFmtId="0" fontId="3" fillId="0" borderId="0" xfId="3" applyAlignment="1">
      <alignment vertical="center"/>
    </xf>
    <xf numFmtId="0" fontId="0" fillId="0" borderId="0" xfId="0"/>
    <xf numFmtId="0" fontId="3" fillId="0" borderId="0" xfId="3" applyFill="1" applyAlignment="1">
      <alignment vertical="center"/>
    </xf>
    <xf numFmtId="0" fontId="3" fillId="0" borderId="0" xfId="3" applyFill="1" applyBorder="1" applyAlignment="1">
      <alignment horizontal="center" vertical="center"/>
    </xf>
    <xf numFmtId="0" fontId="3" fillId="0" borderId="0" xfId="3" applyFill="1" applyBorder="1" applyAlignment="1">
      <alignment vertical="center"/>
    </xf>
    <xf numFmtId="0" fontId="54" fillId="0" borderId="0" xfId="10"/>
    <xf numFmtId="2" fontId="54" fillId="0" borderId="0" xfId="10" applyNumberFormat="1"/>
    <xf numFmtId="2" fontId="54" fillId="17" borderId="0" xfId="10" applyNumberFormat="1" applyFill="1"/>
    <xf numFmtId="177" fontId="54" fillId="0" borderId="0" xfId="10" applyNumberFormat="1"/>
    <xf numFmtId="170" fontId="54" fillId="0" borderId="0" xfId="10" applyNumberFormat="1"/>
    <xf numFmtId="0" fontId="54" fillId="17" borderId="0" xfId="10" applyFill="1"/>
    <xf numFmtId="0" fontId="54" fillId="0" borderId="0" xfId="10" applyFill="1"/>
    <xf numFmtId="0" fontId="2" fillId="2" borderId="945" xfId="23" applyFont="1" applyFill="1" applyBorder="1" applyAlignment="1" applyProtection="1">
      <alignment horizontal="center" vertical="center"/>
      <protection hidden="1"/>
    </xf>
    <xf numFmtId="0" fontId="0" fillId="0" borderId="261" xfId="0" applyBorder="1" applyAlignment="1">
      <alignment vertical="center"/>
    </xf>
    <xf numFmtId="0" fontId="0" fillId="0" borderId="948" xfId="0" applyBorder="1" applyAlignment="1">
      <alignment vertical="center"/>
    </xf>
    <xf numFmtId="0" fontId="2" fillId="0" borderId="950" xfId="36" applyFont="1" applyFill="1" applyBorder="1" applyAlignment="1" applyProtection="1">
      <alignment horizontal="center" vertical="center"/>
      <protection hidden="1"/>
    </xf>
    <xf numFmtId="0" fontId="0" fillId="0" borderId="939" xfId="0" applyFill="1" applyBorder="1" applyAlignment="1">
      <alignment vertical="center"/>
    </xf>
    <xf numFmtId="0" fontId="3" fillId="0" borderId="948" xfId="3" applyBorder="1" applyAlignment="1">
      <alignment vertical="center"/>
    </xf>
    <xf numFmtId="0" fontId="3" fillId="0" borderId="261" xfId="3" applyBorder="1" applyAlignment="1">
      <alignment vertical="center"/>
    </xf>
    <xf numFmtId="0" fontId="0" fillId="0" borderId="0" xfId="0"/>
    <xf numFmtId="0" fontId="0" fillId="0" borderId="0" xfId="0" applyBorder="1" applyAlignment="1">
      <alignment vertical="center"/>
    </xf>
    <xf numFmtId="0" fontId="3" fillId="12" borderId="528" xfId="3" applyFill="1" applyBorder="1"/>
    <xf numFmtId="0" fontId="3" fillId="12" borderId="537" xfId="3" applyFill="1" applyBorder="1" applyAlignment="1">
      <alignment vertical="center"/>
    </xf>
    <xf numFmtId="0" fontId="3" fillId="12" borderId="964" xfId="3" applyFill="1" applyBorder="1" applyAlignment="1">
      <alignment vertical="center"/>
    </xf>
    <xf numFmtId="0" fontId="3" fillId="12" borderId="964" xfId="3" applyFill="1" applyBorder="1" applyAlignment="1" applyProtection="1">
      <alignment horizontal="center" vertical="center"/>
    </xf>
    <xf numFmtId="0" fontId="3" fillId="10" borderId="398" xfId="3" applyFont="1" applyFill="1" applyBorder="1" applyAlignment="1" applyProtection="1">
      <alignment vertical="center"/>
      <protection hidden="1"/>
    </xf>
    <xf numFmtId="0" fontId="1" fillId="10" borderId="155" xfId="3" applyFont="1" applyFill="1" applyBorder="1" applyAlignment="1" applyProtection="1">
      <alignment vertical="center"/>
      <protection hidden="1"/>
    </xf>
    <xf numFmtId="0" fontId="0" fillId="0" borderId="948" xfId="0" applyBorder="1"/>
    <xf numFmtId="0" fontId="3" fillId="12" borderId="253" xfId="3" applyFill="1" applyBorder="1"/>
    <xf numFmtId="0" fontId="0" fillId="0" borderId="0" xfId="0" applyBorder="1"/>
    <xf numFmtId="0" fontId="0" fillId="0" borderId="0" xfId="0" applyBorder="1" applyAlignment="1">
      <alignment vertical="center"/>
    </xf>
    <xf numFmtId="0" fontId="0" fillId="0" borderId="942" xfId="0" applyFill="1" applyBorder="1" applyAlignment="1">
      <alignment vertical="center"/>
    </xf>
    <xf numFmtId="0" fontId="0" fillId="0" borderId="974" xfId="0" applyFill="1" applyBorder="1" applyAlignment="1">
      <alignment vertical="center"/>
    </xf>
    <xf numFmtId="0" fontId="0" fillId="0" borderId="0" xfId="0" applyAlignment="1">
      <alignment horizontal="center"/>
    </xf>
    <xf numFmtId="2"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0" fontId="3" fillId="0" borderId="0" xfId="3"/>
    <xf numFmtId="0" fontId="23" fillId="0" borderId="932" xfId="0" applyFont="1" applyBorder="1" applyAlignment="1" applyProtection="1">
      <alignment horizontal="center" vertical="center"/>
      <protection locked="0"/>
    </xf>
    <xf numFmtId="0" fontId="23" fillId="0" borderId="0" xfId="0" applyFont="1" applyBorder="1" applyAlignment="1">
      <alignment horizontal="center" vertical="center"/>
    </xf>
    <xf numFmtId="0" fontId="23" fillId="0" borderId="616" xfId="3" applyFont="1" applyBorder="1" applyAlignment="1">
      <alignment horizontal="left" vertical="center"/>
    </xf>
    <xf numFmtId="0" fontId="23" fillId="0" borderId="948" xfId="3" applyFont="1" applyBorder="1" applyAlignment="1">
      <alignment horizontal="left" vertical="center"/>
    </xf>
    <xf numFmtId="0" fontId="0" fillId="0" borderId="0" xfId="0" applyAlignment="1">
      <alignment horizontal="center"/>
    </xf>
    <xf numFmtId="0" fontId="0" fillId="0" borderId="12" xfId="0" applyBorder="1" applyAlignment="1"/>
    <xf numFmtId="0" fontId="0" fillId="0" borderId="0" xfId="0" applyBorder="1" applyAlignment="1"/>
    <xf numFmtId="0" fontId="0" fillId="0" borderId="13" xfId="0" applyBorder="1" applyAlignment="1"/>
    <xf numFmtId="0" fontId="23" fillId="0" borderId="0" xfId="0" applyFont="1" applyBorder="1" applyAlignment="1">
      <alignment vertical="center"/>
    </xf>
    <xf numFmtId="0" fontId="0" fillId="0" borderId="0" xfId="0" applyAlignment="1">
      <alignment vertical="center"/>
    </xf>
    <xf numFmtId="0" fontId="34" fillId="0" borderId="0" xfId="0" applyFont="1" applyBorder="1" applyAlignment="1" applyProtection="1">
      <protection locked="0" hidden="1"/>
    </xf>
    <xf numFmtId="14" fontId="24" fillId="0" borderId="98" xfId="0" applyNumberFormat="1" applyFont="1" applyBorder="1" applyAlignment="1">
      <alignment horizontal="center" vertical="center"/>
    </xf>
    <xf numFmtId="0" fontId="34" fillId="0" borderId="0" xfId="0" applyFont="1" applyBorder="1" applyAlignment="1" applyProtection="1">
      <protection locked="0"/>
    </xf>
    <xf numFmtId="0" fontId="23" fillId="0" borderId="353" xfId="0" applyFont="1" applyBorder="1" applyAlignment="1">
      <alignment vertical="center"/>
    </xf>
    <xf numFmtId="0" fontId="23" fillId="0" borderId="354" xfId="0" applyFont="1" applyBorder="1" applyAlignment="1">
      <alignment vertical="center"/>
    </xf>
    <xf numFmtId="0" fontId="23" fillId="0" borderId="358" xfId="0" applyFont="1" applyBorder="1" applyAlignment="1">
      <alignment horizontal="center" vertical="center"/>
    </xf>
    <xf numFmtId="0" fontId="23" fillId="0" borderId="106" xfId="0" applyFont="1" applyBorder="1" applyAlignment="1">
      <alignment horizontal="center" vertical="center"/>
    </xf>
    <xf numFmtId="0" fontId="23" fillId="0" borderId="101" xfId="0" applyFont="1" applyBorder="1" applyAlignment="1">
      <alignment vertical="center"/>
    </xf>
    <xf numFmtId="0" fontId="0" fillId="0" borderId="102" xfId="0" applyBorder="1" applyAlignment="1"/>
    <xf numFmtId="0" fontId="0" fillId="0" borderId="6" xfId="0" applyBorder="1" applyAlignment="1"/>
    <xf numFmtId="0" fontId="0" fillId="0" borderId="103" xfId="0" applyBorder="1" applyAlignment="1"/>
    <xf numFmtId="0" fontId="0" fillId="0" borderId="2" xfId="0" applyBorder="1" applyAlignment="1">
      <alignment horizontal="center"/>
    </xf>
    <xf numFmtId="0" fontId="0" fillId="0" borderId="0" xfId="0" applyBorder="1" applyAlignment="1">
      <alignment horizontal="center"/>
    </xf>
    <xf numFmtId="0" fontId="23" fillId="0" borderId="0" xfId="0" applyFont="1" applyBorder="1" applyAlignment="1">
      <alignment horizontal="justify" vertical="top" wrapText="1"/>
    </xf>
    <xf numFmtId="0" fontId="23" fillId="0" borderId="0" xfId="0" applyFont="1" applyBorder="1" applyAlignment="1">
      <alignment horizontal="justify" vertical="center" wrapTex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10" xfId="0" applyFont="1" applyBorder="1" applyAlignment="1">
      <alignment horizontal="center" vertical="center"/>
    </xf>
    <xf numFmtId="0" fontId="22" fillId="0" borderId="6" xfId="0" applyFont="1" applyBorder="1" applyAlignment="1" applyProtection="1">
      <protection locked="0"/>
    </xf>
    <xf numFmtId="0" fontId="9" fillId="0" borderId="111" xfId="0" applyFont="1" applyBorder="1" applyAlignment="1">
      <alignment horizontal="center" vertical="center"/>
    </xf>
    <xf numFmtId="0" fontId="9" fillId="0" borderId="63" xfId="0" applyFont="1" applyBorder="1" applyAlignment="1">
      <alignment horizontal="center" vertical="center"/>
    </xf>
    <xf numFmtId="0" fontId="0" fillId="0" borderId="59" xfId="0" applyBorder="1" applyAlignment="1"/>
    <xf numFmtId="0" fontId="0" fillId="0" borderId="60" xfId="0" applyBorder="1" applyAlignment="1"/>
    <xf numFmtId="0" fontId="0" fillId="0" borderId="63" xfId="0" applyBorder="1" applyAlignment="1"/>
    <xf numFmtId="0" fontId="0" fillId="0" borderId="57" xfId="0" applyBorder="1" applyAlignment="1"/>
    <xf numFmtId="0" fontId="0" fillId="0" borderId="58" xfId="0" applyBorder="1" applyAlignment="1"/>
    <xf numFmtId="0" fontId="0" fillId="0" borderId="62" xfId="0" applyBorder="1" applyAlignment="1"/>
    <xf numFmtId="0" fontId="23" fillId="0" borderId="0" xfId="0" applyFont="1" applyBorder="1" applyAlignment="1">
      <alignment horizontal="justify" vertical="top"/>
    </xf>
    <xf numFmtId="0" fontId="0" fillId="0" borderId="2" xfId="0" applyBorder="1" applyAlignment="1"/>
    <xf numFmtId="0" fontId="23" fillId="0" borderId="16" xfId="0" applyFont="1" applyBorder="1" applyAlignment="1">
      <alignment vertical="center"/>
    </xf>
    <xf numFmtId="2" fontId="39" fillId="0" borderId="6" xfId="0" applyNumberFormat="1" applyFont="1" applyBorder="1" applyAlignment="1" applyProtection="1">
      <alignment horizontal="center" vertical="center"/>
      <protection locked="0"/>
    </xf>
    <xf numFmtId="0" fontId="23" fillId="0" borderId="0" xfId="0" applyFont="1" applyAlignment="1">
      <alignment vertical="center"/>
    </xf>
    <xf numFmtId="0" fontId="0" fillId="0" borderId="350" xfId="0" applyBorder="1" applyAlignment="1">
      <alignment horizontal="center"/>
    </xf>
    <xf numFmtId="0" fontId="0" fillId="0" borderId="352" xfId="0" applyBorder="1" applyAlignment="1">
      <alignment horizontal="center"/>
    </xf>
    <xf numFmtId="0" fontId="23" fillId="0" borderId="352" xfId="0" applyFont="1" applyBorder="1" applyAlignment="1">
      <alignment horizontal="center" vertical="center"/>
    </xf>
    <xf numFmtId="0" fontId="23" fillId="0" borderId="98" xfId="0" applyFont="1" applyBorder="1" applyAlignment="1">
      <alignment horizontal="center" vertical="center"/>
    </xf>
    <xf numFmtId="0" fontId="3" fillId="0" borderId="98" xfId="0" applyFont="1" applyBorder="1" applyAlignment="1">
      <alignment vertical="center"/>
    </xf>
    <xf numFmtId="0" fontId="3" fillId="0" borderId="349" xfId="0" applyFont="1" applyBorder="1" applyAlignment="1">
      <alignment vertical="center"/>
    </xf>
    <xf numFmtId="0" fontId="3" fillId="0" borderId="106" xfId="0" applyFont="1" applyBorder="1" applyAlignment="1">
      <alignment vertical="center"/>
    </xf>
    <xf numFmtId="0" fontId="3" fillId="0" borderId="353" xfId="0" applyFont="1" applyBorder="1" applyAlignment="1">
      <alignment vertical="center"/>
    </xf>
    <xf numFmtId="0" fontId="0" fillId="0" borderId="104" xfId="0" applyBorder="1" applyAlignment="1"/>
    <xf numFmtId="0" fontId="0" fillId="0" borderId="101" xfId="0" applyBorder="1" applyAlignment="1"/>
    <xf numFmtId="0" fontId="0" fillId="0" borderId="105" xfId="0" applyBorder="1" applyAlignment="1"/>
    <xf numFmtId="0" fontId="23" fillId="0" borderId="355" xfId="0" applyFont="1" applyBorder="1" applyAlignment="1">
      <alignment vertical="center"/>
    </xf>
    <xf numFmtId="0" fontId="23" fillId="0" borderId="356" xfId="0" applyFont="1" applyBorder="1" applyAlignment="1">
      <alignment vertical="center"/>
    </xf>
    <xf numFmtId="0" fontId="3" fillId="0" borderId="107" xfId="0" applyFont="1" applyBorder="1" applyAlignment="1">
      <alignment vertical="center"/>
    </xf>
    <xf numFmtId="0" fontId="3" fillId="0" borderId="355" xfId="0" applyFont="1" applyBorder="1" applyAlignment="1">
      <alignment vertical="center"/>
    </xf>
    <xf numFmtId="0" fontId="23" fillId="0" borderId="349" xfId="0" applyFont="1" applyBorder="1" applyAlignment="1">
      <alignment vertical="center"/>
    </xf>
    <xf numFmtId="0" fontId="23" fillId="0" borderId="350" xfId="0" applyFont="1" applyBorder="1" applyAlignment="1">
      <alignment vertical="center"/>
    </xf>
    <xf numFmtId="0" fontId="23" fillId="0" borderId="359" xfId="0" applyFont="1" applyBorder="1" applyAlignment="1">
      <alignment horizontal="center" vertical="center"/>
    </xf>
    <xf numFmtId="0" fontId="23" fillId="0" borderId="107" xfId="0" applyFont="1" applyBorder="1" applyAlignment="1">
      <alignment horizontal="center" vertical="center"/>
    </xf>
    <xf numFmtId="0" fontId="0" fillId="0" borderId="281" xfId="0" applyBorder="1" applyAlignment="1">
      <alignment horizontal="center"/>
    </xf>
    <xf numFmtId="0" fontId="0" fillId="0" borderId="357" xfId="0" applyBorder="1" applyAlignment="1">
      <alignment horizontal="center"/>
    </xf>
    <xf numFmtId="0" fontId="25" fillId="0" borderId="0" xfId="0" applyFont="1" applyBorder="1" applyAlignment="1">
      <alignment horizontal="left" vertical="center"/>
    </xf>
    <xf numFmtId="0" fontId="5" fillId="7" borderId="108" xfId="0" applyFont="1" applyFill="1" applyBorder="1" applyAlignment="1">
      <alignment vertical="center"/>
    </xf>
    <xf numFmtId="0" fontId="5" fillId="7" borderId="3" xfId="0" applyFont="1" applyFill="1" applyBorder="1" applyAlignment="1">
      <alignment vertical="center"/>
    </xf>
    <xf numFmtId="0" fontId="5" fillId="7" borderId="5" xfId="0" applyFont="1" applyFill="1" applyBorder="1" applyAlignment="1">
      <alignment vertical="center"/>
    </xf>
    <xf numFmtId="0" fontId="8" fillId="7" borderId="109" xfId="0" applyFont="1" applyFill="1" applyBorder="1" applyAlignment="1">
      <alignment vertical="center"/>
    </xf>
    <xf numFmtId="0" fontId="8" fillId="7" borderId="61" xfId="0" applyFont="1" applyFill="1" applyBorder="1" applyAlignment="1">
      <alignment vertical="center"/>
    </xf>
    <xf numFmtId="0" fontId="8" fillId="7" borderId="33" xfId="0" applyFont="1" applyFill="1" applyBorder="1" applyAlignment="1">
      <alignment vertical="center"/>
    </xf>
    <xf numFmtId="0" fontId="0" fillId="0" borderId="16" xfId="0" applyBorder="1" applyAlignment="1"/>
    <xf numFmtId="0" fontId="23" fillId="0" borderId="6" xfId="0" applyFont="1" applyBorder="1" applyAlignment="1" applyProtection="1">
      <protection locked="0"/>
    </xf>
    <xf numFmtId="0" fontId="0" fillId="0" borderId="16" xfId="0" applyBorder="1" applyAlignment="1">
      <alignment horizontal="center"/>
    </xf>
    <xf numFmtId="14" fontId="24" fillId="0" borderId="6" xfId="0" applyNumberFormat="1" applyFont="1" applyBorder="1" applyAlignment="1" applyProtection="1">
      <alignment horizontal="center" vertical="center"/>
      <protection locked="0"/>
    </xf>
    <xf numFmtId="170" fontId="39" fillId="0" borderId="6" xfId="0" applyNumberFormat="1" applyFont="1" applyBorder="1" applyAlignment="1" applyProtection="1">
      <alignment horizontal="center" vertical="center"/>
      <protection locked="0"/>
    </xf>
    <xf numFmtId="0" fontId="23" fillId="0" borderId="6" xfId="0" applyFont="1" applyBorder="1" applyAlignment="1" applyProtection="1">
      <alignment vertical="center"/>
      <protection locked="0"/>
    </xf>
    <xf numFmtId="0" fontId="3" fillId="0" borderId="253" xfId="0" applyFont="1" applyBorder="1" applyAlignment="1" applyProtection="1">
      <alignment horizontal="left" vertical="center"/>
      <protection locked="0"/>
    </xf>
    <xf numFmtId="0" fontId="0" fillId="0" borderId="253" xfId="0" applyBorder="1" applyAlignment="1" applyProtection="1">
      <alignment horizontal="left" vertical="center"/>
      <protection locked="0"/>
    </xf>
    <xf numFmtId="0" fontId="0" fillId="0" borderId="339" xfId="0" applyBorder="1" applyAlignment="1" applyProtection="1">
      <alignment horizontal="left" vertical="center"/>
      <protection locked="0"/>
    </xf>
    <xf numFmtId="49" fontId="0" fillId="0" borderId="253" xfId="0" applyNumberFormat="1" applyBorder="1" applyAlignment="1" applyProtection="1">
      <alignment horizontal="center" vertical="center"/>
      <protection locked="0"/>
    </xf>
    <xf numFmtId="0" fontId="0" fillId="0" borderId="282" xfId="0" applyBorder="1" applyAlignment="1">
      <alignment vertical="center"/>
    </xf>
    <xf numFmtId="0" fontId="0" fillId="0" borderId="253" xfId="0" applyBorder="1" applyAlignment="1">
      <alignment vertical="center"/>
    </xf>
    <xf numFmtId="0" fontId="56" fillId="10" borderId="2" xfId="0" applyFont="1" applyFill="1" applyBorder="1" applyAlignment="1" applyProtection="1">
      <alignment vertical="center"/>
      <protection locked="0" hidden="1"/>
    </xf>
    <xf numFmtId="0" fontId="56" fillId="10" borderId="0" xfId="0" applyFont="1" applyFill="1" applyBorder="1" applyAlignment="1" applyProtection="1">
      <alignment vertical="center"/>
      <protection locked="0" hidden="1"/>
    </xf>
    <xf numFmtId="0" fontId="56" fillId="10" borderId="35" xfId="0" applyFont="1" applyFill="1" applyBorder="1" applyAlignment="1" applyProtection="1">
      <alignment vertical="center"/>
      <protection locked="0" hidden="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5" xfId="0" applyFont="1" applyBorder="1" applyAlignment="1">
      <alignment vertical="top" wrapText="1"/>
    </xf>
    <xf numFmtId="0" fontId="3" fillId="0" borderId="283" xfId="0" applyFont="1" applyBorder="1" applyAlignment="1">
      <alignment vertical="center"/>
    </xf>
    <xf numFmtId="0" fontId="0" fillId="0" borderId="278" xfId="0" applyBorder="1" applyAlignment="1">
      <alignment vertical="center"/>
    </xf>
    <xf numFmtId="0" fontId="8" fillId="0" borderId="124" xfId="0" applyFont="1" applyBorder="1" applyAlignment="1">
      <alignment horizontal="left" vertical="center"/>
    </xf>
    <xf numFmtId="0" fontId="8" fillId="0" borderId="117" xfId="0" applyFont="1" applyBorder="1" applyAlignment="1">
      <alignment horizontal="left" vertical="center"/>
    </xf>
    <xf numFmtId="0" fontId="8" fillId="0" borderId="125" xfId="0" applyFont="1" applyBorder="1" applyAlignment="1">
      <alignment horizontal="left" vertical="center"/>
    </xf>
    <xf numFmtId="0" fontId="0" fillId="0" borderId="347" xfId="0" applyBorder="1" applyAlignment="1">
      <alignment horizontal="left" vertical="center"/>
    </xf>
    <xf numFmtId="0" fontId="0" fillId="0" borderId="348" xfId="0" applyBorder="1" applyAlignment="1">
      <alignment horizontal="left" vertical="center"/>
    </xf>
    <xf numFmtId="0" fontId="5" fillId="2" borderId="108" xfId="0" applyFont="1" applyFill="1" applyBorder="1" applyAlignment="1">
      <alignment horizontal="left" vertical="center"/>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0" fillId="0" borderId="117" xfId="0" applyBorder="1"/>
    <xf numFmtId="0" fontId="0" fillId="0" borderId="125" xfId="0" applyBorder="1"/>
    <xf numFmtId="0" fontId="1" fillId="0" borderId="322" xfId="0" applyFont="1" applyBorder="1" applyAlignment="1" applyProtection="1">
      <alignment horizontal="left" vertical="center"/>
      <protection locked="0"/>
    </xf>
    <xf numFmtId="0" fontId="0" fillId="0" borderId="322" xfId="0" applyBorder="1" applyAlignment="1" applyProtection="1">
      <alignment horizontal="left" vertical="center"/>
      <protection locked="0"/>
    </xf>
    <xf numFmtId="0" fontId="0" fillId="0" borderId="342" xfId="0" applyBorder="1" applyAlignment="1" applyProtection="1">
      <alignment horizontal="left" vertical="center"/>
      <protection locked="0"/>
    </xf>
    <xf numFmtId="0" fontId="0" fillId="0" borderId="35"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40" xfId="0" applyBorder="1" applyAlignment="1">
      <alignment vertical="center"/>
    </xf>
    <xf numFmtId="0" fontId="0" fillId="0" borderId="341" xfId="0" applyBorder="1" applyAlignment="1">
      <alignment vertical="center"/>
    </xf>
    <xf numFmtId="49" fontId="3" fillId="0" borderId="278" xfId="0" applyNumberFormat="1" applyFont="1" applyBorder="1" applyAlignment="1" applyProtection="1">
      <alignment horizontal="left" vertical="center"/>
      <protection locked="0"/>
    </xf>
    <xf numFmtId="49" fontId="0" fillId="0" borderId="278" xfId="0" applyNumberFormat="1" applyBorder="1" applyAlignment="1" applyProtection="1">
      <alignment horizontal="left" vertical="center"/>
      <protection locked="0"/>
    </xf>
    <xf numFmtId="49" fontId="0" fillId="0" borderId="338" xfId="0" applyNumberFormat="1" applyBorder="1" applyAlignment="1" applyProtection="1">
      <alignment horizontal="left" vertical="center"/>
      <protection locked="0"/>
    </xf>
    <xf numFmtId="164" fontId="0" fillId="0" borderId="278" xfId="0" applyNumberFormat="1" applyBorder="1" applyAlignment="1" applyProtection="1">
      <alignment horizontal="center" vertical="center"/>
      <protection locked="0"/>
    </xf>
    <xf numFmtId="49" fontId="0" fillId="0" borderId="253" xfId="0" applyNumberFormat="1" applyBorder="1" applyAlignment="1" applyProtection="1">
      <alignment horizontal="center" vertical="center"/>
      <protection hidden="1"/>
    </xf>
    <xf numFmtId="166" fontId="0" fillId="0" borderId="253" xfId="0" applyNumberFormat="1" applyBorder="1" applyAlignment="1" applyProtection="1">
      <alignment horizontal="center" vertical="center"/>
      <protection hidden="1"/>
    </xf>
    <xf numFmtId="0" fontId="0" fillId="0" borderId="253" xfId="0" applyBorder="1" applyAlignment="1" applyProtection="1">
      <alignment horizontal="left" vertical="center"/>
      <protection hidden="1"/>
    </xf>
    <xf numFmtId="0" fontId="0" fillId="0" borderId="339" xfId="0" applyBorder="1" applyAlignment="1" applyProtection="1">
      <alignment horizontal="left" vertical="center"/>
      <protection hidden="1"/>
    </xf>
    <xf numFmtId="0" fontId="3" fillId="0" borderId="278" xfId="0" applyFont="1" applyBorder="1" applyAlignment="1" applyProtection="1">
      <alignment horizontal="left" vertical="center"/>
      <protection locked="0"/>
    </xf>
    <xf numFmtId="0" fontId="0" fillId="0" borderId="278" xfId="0" applyBorder="1" applyAlignment="1" applyProtection="1">
      <alignment horizontal="left" vertical="center"/>
      <protection locked="0"/>
    </xf>
    <xf numFmtId="0" fontId="5" fillId="0" borderId="901" xfId="0" applyFont="1" applyFill="1" applyBorder="1" applyAlignment="1">
      <alignment horizontal="right" vertical="center"/>
    </xf>
    <xf numFmtId="0" fontId="5" fillId="0" borderId="902" xfId="0" applyFont="1" applyFill="1" applyBorder="1" applyAlignment="1">
      <alignment horizontal="right" vertical="center"/>
    </xf>
    <xf numFmtId="0" fontId="0" fillId="0" borderId="283" xfId="0" applyBorder="1" applyAlignment="1">
      <alignment vertical="center"/>
    </xf>
    <xf numFmtId="164" fontId="6" fillId="0" borderId="937" xfId="0" applyNumberFormat="1" applyFont="1" applyFill="1" applyBorder="1" applyAlignment="1" applyProtection="1">
      <alignment horizontal="center" vertical="center"/>
      <protection locked="0"/>
    </xf>
    <xf numFmtId="164" fontId="6" fillId="0" borderId="938" xfId="0" applyNumberFormat="1" applyFont="1" applyFill="1" applyBorder="1" applyAlignment="1" applyProtection="1">
      <alignment horizontal="center" vertical="center"/>
      <protection locked="0"/>
    </xf>
    <xf numFmtId="0" fontId="3" fillId="0" borderId="341" xfId="0" applyFont="1" applyBorder="1" applyAlignment="1" applyProtection="1">
      <alignment horizontal="left" vertical="center"/>
      <protection locked="0"/>
    </xf>
    <xf numFmtId="0" fontId="0" fillId="0" borderId="341" xfId="0" applyBorder="1" applyAlignment="1" applyProtection="1">
      <alignment horizontal="left" vertical="center"/>
      <protection locked="0"/>
    </xf>
    <xf numFmtId="0" fontId="0" fillId="0" borderId="346" xfId="0" applyBorder="1" applyAlignment="1" applyProtection="1">
      <alignment horizontal="left" vertical="center"/>
      <protection locked="0"/>
    </xf>
    <xf numFmtId="0" fontId="4" fillId="2" borderId="109" xfId="0" applyFont="1" applyFill="1" applyBorder="1" applyAlignment="1">
      <alignment horizontal="left" vertical="center"/>
    </xf>
    <xf numFmtId="0" fontId="43" fillId="2" borderId="61" xfId="0" applyFont="1" applyFill="1" applyBorder="1" applyAlignment="1">
      <alignment horizontal="left" vertical="center"/>
    </xf>
    <xf numFmtId="0" fontId="43" fillId="2" borderId="656" xfId="0" applyFont="1" applyFill="1" applyBorder="1" applyAlignment="1">
      <alignment horizontal="left" vertical="center"/>
    </xf>
    <xf numFmtId="0" fontId="9" fillId="0" borderId="909" xfId="0" applyFont="1" applyBorder="1" applyAlignment="1">
      <alignment horizontal="center" wrapText="1"/>
    </xf>
    <xf numFmtId="0" fontId="9" fillId="0" borderId="907" xfId="0" applyFont="1" applyBorder="1" applyAlignment="1">
      <alignment horizontal="center" wrapText="1"/>
    </xf>
    <xf numFmtId="0" fontId="9" fillId="0" borderId="910" xfId="0" applyFont="1" applyBorder="1" applyAlignment="1">
      <alignment horizontal="center" wrapText="1"/>
    </xf>
    <xf numFmtId="0" fontId="8" fillId="0" borderId="886" xfId="0" applyFont="1" applyBorder="1" applyAlignment="1">
      <alignment vertical="center"/>
    </xf>
    <xf numFmtId="0" fontId="8" fillId="0" borderId="679" xfId="0" applyFont="1" applyBorder="1" applyAlignment="1">
      <alignment vertical="center"/>
    </xf>
    <xf numFmtId="0" fontId="8" fillId="0" borderId="652" xfId="0" applyFont="1" applyBorder="1" applyAlignment="1">
      <alignment vertical="center"/>
    </xf>
    <xf numFmtId="0" fontId="0" fillId="0" borderId="102" xfId="0" applyBorder="1" applyAlignment="1">
      <alignment vertical="justify"/>
    </xf>
    <xf numFmtId="0" fontId="0" fillId="0" borderId="6" xfId="0" applyBorder="1" applyAlignment="1">
      <alignment vertical="justify"/>
    </xf>
    <xf numFmtId="0" fontId="0" fillId="0" borderId="36" xfId="0" applyBorder="1" applyAlignment="1">
      <alignment vertical="justify"/>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906" xfId="0" applyBorder="1" applyAlignment="1">
      <alignment horizontal="center"/>
    </xf>
    <xf numFmtId="0" fontId="0" fillId="0" borderId="907" xfId="0" applyBorder="1" applyAlignment="1">
      <alignment horizontal="center"/>
    </xf>
    <xf numFmtId="0" fontId="0" fillId="0" borderId="908" xfId="0" applyBorder="1" applyAlignment="1">
      <alignment horizontal="center"/>
    </xf>
    <xf numFmtId="0" fontId="3" fillId="0" borderId="6" xfId="0" applyFont="1" applyBorder="1" applyAlignment="1"/>
    <xf numFmtId="0" fontId="4" fillId="0" borderId="777" xfId="0" applyFont="1" applyBorder="1" applyAlignment="1" applyProtection="1">
      <alignment vertical="center"/>
      <protection locked="0"/>
    </xf>
    <xf numFmtId="0" fontId="4" fillId="0" borderId="683" xfId="0" applyFont="1" applyBorder="1" applyAlignment="1" applyProtection="1">
      <alignment vertical="center"/>
      <protection locked="0"/>
    </xf>
    <xf numFmtId="0" fontId="4" fillId="0" borderId="778" xfId="0" applyFont="1" applyBorder="1" applyAlignment="1" applyProtection="1">
      <alignment vertical="center"/>
      <protection locked="0"/>
    </xf>
    <xf numFmtId="0" fontId="0" fillId="0" borderId="898" xfId="0" applyBorder="1" applyAlignment="1" applyProtection="1">
      <alignment vertical="justify"/>
      <protection locked="0"/>
    </xf>
    <xf numFmtId="0" fontId="0" fillId="0" borderId="899" xfId="0" applyBorder="1" applyAlignment="1" applyProtection="1">
      <alignment vertical="justify"/>
      <protection locked="0"/>
    </xf>
    <xf numFmtId="0" fontId="0" fillId="0" borderId="900" xfId="0" applyBorder="1" applyAlignment="1" applyProtection="1">
      <alignment vertical="justify"/>
      <protection locked="0"/>
    </xf>
    <xf numFmtId="0" fontId="16" fillId="0" borderId="278" xfId="1" applyFont="1" applyBorder="1" applyAlignment="1" applyProtection="1">
      <alignment vertical="center" wrapText="1"/>
      <protection locked="0"/>
    </xf>
    <xf numFmtId="0" fontId="17" fillId="0" borderId="278" xfId="1" applyFont="1" applyBorder="1" applyAlignment="1" applyProtection="1">
      <alignment vertical="center" wrapText="1"/>
      <protection locked="0"/>
    </xf>
    <xf numFmtId="0" fontId="17" fillId="0" borderId="338" xfId="1" applyFont="1" applyBorder="1" applyAlignment="1" applyProtection="1">
      <alignment vertical="center" wrapText="1"/>
      <protection locked="0"/>
    </xf>
    <xf numFmtId="166" fontId="0" fillId="0" borderId="253" xfId="0" applyNumberFormat="1" applyBorder="1" applyAlignment="1" applyProtection="1">
      <alignment horizontal="center" vertical="center"/>
      <protection locked="0"/>
    </xf>
    <xf numFmtId="0" fontId="3" fillId="0" borderId="253" xfId="0" applyFont="1" applyBorder="1" applyAlignment="1" applyProtection="1">
      <alignment vertical="center"/>
      <protection locked="0"/>
    </xf>
    <xf numFmtId="0" fontId="0" fillId="0" borderId="253" xfId="0" applyBorder="1" applyAlignment="1" applyProtection="1">
      <alignment vertical="center"/>
      <protection locked="0"/>
    </xf>
    <xf numFmtId="0" fontId="0" fillId="0" borderId="339" xfId="0" applyBorder="1" applyAlignment="1" applyProtection="1">
      <alignment vertical="center"/>
      <protection locked="0"/>
    </xf>
    <xf numFmtId="0" fontId="0" fillId="0" borderId="253" xfId="0" applyNumberFormat="1" applyBorder="1" applyAlignment="1" applyProtection="1">
      <alignment horizontal="center" vertical="center"/>
      <protection locked="0"/>
    </xf>
    <xf numFmtId="0" fontId="0" fillId="0" borderId="687" xfId="0" applyBorder="1" applyAlignment="1"/>
    <xf numFmtId="0" fontId="0" fillId="0" borderId="677" xfId="0" applyBorder="1" applyAlignment="1"/>
    <xf numFmtId="0" fontId="0" fillId="0" borderId="654" xfId="0" applyBorder="1" applyAlignment="1"/>
    <xf numFmtId="0" fontId="3" fillId="0" borderId="688" xfId="0" applyFont="1" applyBorder="1" applyAlignment="1">
      <alignment vertical="center"/>
    </xf>
    <xf numFmtId="0" fontId="0" fillId="0" borderId="685" xfId="0" applyBorder="1" applyAlignment="1">
      <alignment vertical="center"/>
    </xf>
    <xf numFmtId="0" fontId="17" fillId="0" borderId="685" xfId="1" applyFont="1" applyBorder="1" applyAlignment="1" applyProtection="1">
      <alignment vertical="center" wrapText="1"/>
      <protection locked="0"/>
    </xf>
    <xf numFmtId="0" fontId="17" fillId="0" borderId="689" xfId="1" applyFont="1" applyBorder="1" applyAlignment="1" applyProtection="1">
      <alignment vertical="center" wrapText="1"/>
      <protection locked="0"/>
    </xf>
    <xf numFmtId="0" fontId="3" fillId="0" borderId="322" xfId="0" applyFont="1" applyBorder="1" applyAlignment="1" applyProtection="1">
      <alignment horizontal="left" vertical="center"/>
      <protection locked="0"/>
    </xf>
    <xf numFmtId="49" fontId="3" fillId="0" borderId="685" xfId="0" applyNumberFormat="1" applyFont="1" applyBorder="1" applyAlignment="1" applyProtection="1">
      <alignment vertical="center"/>
      <protection locked="0"/>
    </xf>
    <xf numFmtId="49" fontId="0" fillId="0" borderId="685" xfId="0" applyNumberFormat="1" applyBorder="1" applyAlignment="1" applyProtection="1">
      <protection locked="0"/>
    </xf>
    <xf numFmtId="0" fontId="7" fillId="0" borderId="2" xfId="0" applyFont="1" applyBorder="1" applyAlignment="1">
      <alignment vertical="top"/>
    </xf>
    <xf numFmtId="0" fontId="0" fillId="0" borderId="0" xfId="0"/>
    <xf numFmtId="0" fontId="0" fillId="0" borderId="35" xfId="0" applyBorder="1"/>
    <xf numFmtId="0" fontId="16" fillId="0" borderId="278" xfId="1" applyBorder="1" applyAlignment="1" applyProtection="1">
      <alignment horizontal="left" vertical="center" wrapText="1"/>
      <protection locked="0"/>
    </xf>
    <xf numFmtId="0" fontId="17" fillId="0" borderId="278" xfId="1" applyFont="1" applyBorder="1" applyAlignment="1" applyProtection="1">
      <alignment horizontal="left" vertical="center" wrapText="1"/>
      <protection locked="0"/>
    </xf>
    <xf numFmtId="0" fontId="17" fillId="0" borderId="338" xfId="1" applyFont="1" applyBorder="1" applyAlignment="1" applyProtection="1">
      <alignment horizontal="left" vertical="center" wrapText="1"/>
      <protection locked="0"/>
    </xf>
    <xf numFmtId="0" fontId="8" fillId="0" borderId="620" xfId="0" applyFont="1" applyBorder="1" applyAlignment="1">
      <alignment horizontal="left" vertical="center"/>
    </xf>
    <xf numFmtId="0" fontId="8" fillId="0" borderId="621" xfId="0" applyFont="1" applyBorder="1" applyAlignment="1">
      <alignment horizontal="left" vertical="center"/>
    </xf>
    <xf numFmtId="0" fontId="8" fillId="0" borderId="622" xfId="0" applyFont="1" applyBorder="1" applyAlignment="1">
      <alignment horizontal="left" vertical="center"/>
    </xf>
    <xf numFmtId="0" fontId="9" fillId="0" borderId="2" xfId="0" applyFont="1" applyBorder="1" applyAlignment="1">
      <alignment vertical="center"/>
    </xf>
    <xf numFmtId="0" fontId="3" fillId="14" borderId="678" xfId="3" applyFont="1" applyFill="1" applyBorder="1" applyAlignment="1" applyProtection="1">
      <alignment horizontal="center" vertical="center"/>
      <protection hidden="1"/>
    </xf>
    <xf numFmtId="0" fontId="3" fillId="14" borderId="679" xfId="3" applyFont="1" applyFill="1" applyBorder="1" applyAlignment="1" applyProtection="1">
      <alignment horizontal="center" vertical="center"/>
      <protection hidden="1"/>
    </xf>
    <xf numFmtId="0" fontId="9" fillId="14" borderId="679" xfId="1" applyFont="1" applyFill="1" applyBorder="1" applyAlignment="1" applyProtection="1">
      <alignment horizontal="left" vertical="center" wrapText="1"/>
      <protection hidden="1"/>
    </xf>
    <xf numFmtId="0" fontId="9" fillId="14" borderId="652" xfId="1" applyFont="1" applyFill="1" applyBorder="1" applyAlignment="1" applyProtection="1">
      <alignment horizontal="left" vertical="center" wrapText="1"/>
      <protection hidden="1"/>
    </xf>
    <xf numFmtId="0" fontId="3" fillId="12" borderId="678" xfId="3" applyFill="1" applyBorder="1" applyAlignment="1" applyProtection="1">
      <alignment horizontal="center" vertical="center"/>
      <protection hidden="1"/>
    </xf>
    <xf numFmtId="0" fontId="3" fillId="12" borderId="680" xfId="3" applyFill="1" applyBorder="1" applyAlignment="1" applyProtection="1">
      <alignment horizontal="center" vertical="center"/>
      <protection hidden="1"/>
    </xf>
    <xf numFmtId="0" fontId="3" fillId="14" borderId="625" xfId="3" applyFont="1" applyFill="1" applyBorder="1" applyAlignment="1">
      <alignment horizontal="center" vertical="center"/>
    </xf>
    <xf numFmtId="0" fontId="3" fillId="14" borderId="450" xfId="3" applyFont="1" applyFill="1" applyBorder="1" applyAlignment="1">
      <alignment horizontal="center" vertical="center"/>
    </xf>
    <xf numFmtId="0" fontId="9" fillId="14" borderId="450" xfId="1" applyFont="1" applyFill="1" applyBorder="1" applyAlignment="1" applyProtection="1">
      <alignment horizontal="left" vertical="center" wrapText="1"/>
      <protection hidden="1"/>
    </xf>
    <xf numFmtId="0" fontId="9" fillId="14" borderId="619" xfId="1" applyFont="1" applyFill="1" applyBorder="1" applyAlignment="1" applyProtection="1">
      <alignment horizontal="left" vertical="center" wrapText="1"/>
      <protection hidden="1"/>
    </xf>
    <xf numFmtId="0" fontId="3" fillId="12" borderId="56" xfId="3" applyFill="1" applyBorder="1" applyAlignment="1" applyProtection="1">
      <alignment horizontal="center" vertical="center"/>
      <protection hidden="1"/>
    </xf>
    <xf numFmtId="0" fontId="3" fillId="12" borderId="616" xfId="3" applyFill="1" applyBorder="1" applyAlignment="1" applyProtection="1">
      <alignment horizontal="center" vertical="center"/>
      <protection hidden="1"/>
    </xf>
    <xf numFmtId="0" fontId="9" fillId="0" borderId="39" xfId="0" applyFont="1" applyBorder="1" applyAlignment="1">
      <alignment vertical="center"/>
    </xf>
    <xf numFmtId="0" fontId="0" fillId="0" borderId="40" xfId="0" applyBorder="1"/>
    <xf numFmtId="0" fontId="0" fillId="0" borderId="41" xfId="0" applyBorder="1"/>
    <xf numFmtId="0" fontId="8" fillId="0" borderId="690" xfId="3" applyFont="1" applyBorder="1" applyAlignment="1">
      <alignment horizontal="left" vertical="center"/>
    </xf>
    <xf numFmtId="0" fontId="8" fillId="0" borderId="682" xfId="3" applyFont="1" applyBorder="1" applyAlignment="1">
      <alignment horizontal="left" vertical="center"/>
    </xf>
    <xf numFmtId="0" fontId="8" fillId="0" borderId="691" xfId="3" applyFont="1" applyBorder="1" applyAlignment="1">
      <alignment horizontal="left" vertical="center"/>
    </xf>
    <xf numFmtId="0" fontId="9" fillId="0" borderId="682" xfId="3" applyFont="1" applyBorder="1" applyAlignment="1" applyProtection="1">
      <alignment horizontal="left" vertical="center"/>
    </xf>
    <xf numFmtId="0" fontId="9" fillId="0" borderId="691" xfId="3" applyFont="1" applyBorder="1" applyAlignment="1" applyProtection="1">
      <alignment horizontal="left" vertical="center"/>
    </xf>
    <xf numFmtId="0" fontId="3" fillId="0" borderId="682" xfId="3" applyFont="1" applyBorder="1" applyAlignment="1" applyProtection="1">
      <alignment horizontal="left" vertical="center"/>
      <protection hidden="1"/>
    </xf>
    <xf numFmtId="0" fontId="3" fillId="0" borderId="682" xfId="3" applyBorder="1" applyAlignment="1" applyProtection="1">
      <alignment horizontal="left" vertical="center"/>
      <protection hidden="1"/>
    </xf>
    <xf numFmtId="0" fontId="3" fillId="0" borderId="691" xfId="3" applyBorder="1" applyAlignment="1" applyProtection="1">
      <alignment horizontal="left" vertical="center"/>
      <protection hidden="1"/>
    </xf>
    <xf numFmtId="0" fontId="3" fillId="0" borderId="681" xfId="3" applyFont="1" applyBorder="1" applyAlignment="1">
      <alignment horizontal="center" vertical="center"/>
    </xf>
    <xf numFmtId="0" fontId="3" fillId="0" borderId="682" xfId="3" applyFont="1" applyBorder="1" applyAlignment="1">
      <alignment horizontal="center" vertical="center"/>
    </xf>
    <xf numFmtId="0" fontId="3" fillId="0" borderId="684" xfId="3" applyBorder="1" applyAlignment="1" applyProtection="1">
      <alignment horizontal="left" vertical="center"/>
      <protection hidden="1"/>
    </xf>
    <xf numFmtId="0" fontId="3" fillId="0" borderId="682" xfId="3" applyFont="1" applyBorder="1" applyAlignment="1">
      <alignment horizontal="left" vertical="center"/>
    </xf>
    <xf numFmtId="0" fontId="3" fillId="0" borderId="691" xfId="3" applyFont="1" applyBorder="1" applyAlignment="1">
      <alignment horizontal="left" vertical="center"/>
    </xf>
    <xf numFmtId="0" fontId="0" fillId="0" borderId="39" xfId="0" applyBorder="1" applyAlignment="1" applyProtection="1">
      <alignment horizontal="center"/>
      <protection hidden="1"/>
    </xf>
    <xf numFmtId="0" fontId="0" fillId="0" borderId="40" xfId="0" applyBorder="1" applyAlignment="1" applyProtection="1">
      <alignment horizontal="center"/>
      <protection hidden="1"/>
    </xf>
    <xf numFmtId="0" fontId="0" fillId="0" borderId="41" xfId="0" applyBorder="1" applyAlignment="1" applyProtection="1">
      <alignment horizontal="center"/>
      <protection hidden="1"/>
    </xf>
    <xf numFmtId="0" fontId="3" fillId="14" borderId="692" xfId="0" applyFont="1" applyFill="1" applyBorder="1" applyAlignment="1" applyProtection="1">
      <alignment horizontal="center" vertical="center"/>
      <protection hidden="1"/>
    </xf>
    <xf numFmtId="0" fontId="3" fillId="14" borderId="693" xfId="0" applyFont="1" applyFill="1" applyBorder="1" applyAlignment="1" applyProtection="1">
      <alignment horizontal="center" vertical="center"/>
      <protection hidden="1"/>
    </xf>
    <xf numFmtId="0" fontId="3" fillId="14" borderId="682" xfId="0" applyFont="1" applyFill="1" applyBorder="1" applyAlignment="1" applyProtection="1">
      <alignment horizontal="left" vertical="center"/>
      <protection hidden="1"/>
    </xf>
    <xf numFmtId="0" fontId="3" fillId="14" borderId="691" xfId="0" applyFont="1" applyFill="1" applyBorder="1" applyAlignment="1" applyProtection="1">
      <alignment horizontal="left" vertical="center"/>
      <protection hidden="1"/>
    </xf>
    <xf numFmtId="0" fontId="3" fillId="14" borderId="683" xfId="0" applyFont="1" applyFill="1" applyBorder="1" applyAlignment="1" applyProtection="1">
      <alignment horizontal="left" vertical="center"/>
      <protection hidden="1"/>
    </xf>
    <xf numFmtId="0" fontId="3" fillId="14" borderId="686" xfId="0" applyFont="1" applyFill="1" applyBorder="1" applyAlignment="1" applyProtection="1">
      <alignment horizontal="left" vertical="center"/>
      <protection hidden="1"/>
    </xf>
    <xf numFmtId="0" fontId="9" fillId="0" borderId="0" xfId="0" applyFont="1" applyBorder="1" applyAlignment="1">
      <alignment vertical="center"/>
    </xf>
    <xf numFmtId="0" fontId="9" fillId="0" borderId="35" xfId="0" applyFont="1" applyBorder="1" applyAlignment="1">
      <alignment vertical="center"/>
    </xf>
    <xf numFmtId="0" fontId="9" fillId="2" borderId="894" xfId="0" applyFont="1" applyFill="1" applyBorder="1" applyAlignment="1">
      <alignment horizontal="left" vertical="center"/>
    </xf>
    <xf numFmtId="0" fontId="9" fillId="2" borderId="895" xfId="0" applyFont="1" applyFill="1" applyBorder="1" applyAlignment="1">
      <alignment horizontal="left" vertical="center"/>
    </xf>
    <xf numFmtId="14" fontId="0" fillId="0" borderId="934" xfId="0" applyNumberFormat="1" applyFill="1" applyBorder="1" applyAlignment="1" applyProtection="1">
      <alignment horizontal="center" vertical="center"/>
      <protection locked="0"/>
    </xf>
    <xf numFmtId="14" fontId="0" fillId="12" borderId="50" xfId="0" applyNumberFormat="1" applyFill="1" applyBorder="1" applyAlignment="1" applyProtection="1">
      <alignment horizontal="center" vertical="center"/>
      <protection hidden="1"/>
    </xf>
    <xf numFmtId="14" fontId="0" fillId="12" borderId="96" xfId="0" applyNumberFormat="1" applyFill="1" applyBorder="1" applyAlignment="1" applyProtection="1">
      <alignment horizontal="center" vertical="center"/>
      <protection hidden="1"/>
    </xf>
    <xf numFmtId="0" fontId="3" fillId="0" borderId="933" xfId="3" applyFont="1" applyBorder="1" applyAlignment="1">
      <alignment horizontal="center" vertical="center"/>
    </xf>
    <xf numFmtId="0" fontId="3" fillId="0" borderId="932" xfId="3" applyFont="1" applyBorder="1" applyAlignment="1">
      <alignment horizontal="center" vertical="center"/>
    </xf>
    <xf numFmtId="0" fontId="3" fillId="0" borderId="678" xfId="3" applyFont="1" applyBorder="1" applyAlignment="1">
      <alignment horizontal="center" vertical="center"/>
    </xf>
    <xf numFmtId="0" fontId="3" fillId="0" borderId="679" xfId="3" applyFont="1" applyBorder="1" applyAlignment="1">
      <alignment horizontal="center" vertical="center"/>
    </xf>
    <xf numFmtId="0" fontId="9" fillId="0" borderId="679" xfId="1" applyFont="1" applyBorder="1" applyAlignment="1" applyProtection="1">
      <alignment horizontal="left" vertical="center" wrapText="1"/>
      <protection hidden="1"/>
    </xf>
    <xf numFmtId="0" fontId="9" fillId="0" borderId="652" xfId="1" applyFont="1" applyBorder="1" applyAlignment="1" applyProtection="1">
      <alignment horizontal="left" vertical="center" wrapText="1"/>
      <protection hidden="1"/>
    </xf>
    <xf numFmtId="0" fontId="3" fillId="12" borderId="498" xfId="3" applyFill="1" applyBorder="1" applyAlignment="1" applyProtection="1">
      <alignment horizontal="center" vertical="center"/>
      <protection hidden="1"/>
    </xf>
    <xf numFmtId="0" fontId="8" fillId="0" borderId="896" xfId="3" applyFont="1" applyBorder="1" applyAlignment="1" applyProtection="1">
      <alignment horizontal="center"/>
      <protection hidden="1"/>
    </xf>
    <xf numFmtId="0" fontId="9" fillId="0" borderId="932" xfId="1" applyFont="1" applyBorder="1" applyAlignment="1" applyProtection="1">
      <alignment horizontal="left" vertical="center" wrapText="1"/>
      <protection hidden="1"/>
    </xf>
    <xf numFmtId="0" fontId="9" fillId="0" borderId="946" xfId="1" applyFont="1" applyBorder="1" applyAlignment="1" applyProtection="1">
      <alignment horizontal="left" vertical="center" wrapText="1"/>
      <protection hidden="1"/>
    </xf>
    <xf numFmtId="165" fontId="2" fillId="0" borderId="945" xfId="23" applyNumberFormat="1" applyFont="1" applyFill="1" applyBorder="1" applyAlignment="1" applyProtection="1">
      <alignment horizontal="center" vertical="center"/>
      <protection locked="0"/>
    </xf>
    <xf numFmtId="165" fontId="2" fillId="0" borderId="936" xfId="23" applyNumberFormat="1" applyFont="1" applyFill="1" applyBorder="1" applyAlignment="1" applyProtection="1">
      <alignment horizontal="center" vertical="center"/>
      <protection locked="0"/>
    </xf>
    <xf numFmtId="0" fontId="9" fillId="2" borderId="940" xfId="0" applyFont="1" applyFill="1" applyBorder="1" applyAlignment="1" applyProtection="1">
      <alignment horizontal="center" vertical="center"/>
    </xf>
    <xf numFmtId="178" fontId="2" fillId="0" borderId="935" xfId="23" applyNumberFormat="1" applyFont="1" applyFill="1" applyBorder="1" applyAlignment="1" applyProtection="1">
      <alignment horizontal="center" vertical="center"/>
      <protection locked="0"/>
    </xf>
    <xf numFmtId="178" fontId="2" fillId="0" borderId="945" xfId="23" applyNumberFormat="1" applyFont="1" applyFill="1" applyBorder="1" applyAlignment="1" applyProtection="1">
      <alignment horizontal="center" vertical="center"/>
      <protection locked="0"/>
    </xf>
    <xf numFmtId="0" fontId="3" fillId="0" borderId="159" xfId="3" applyFont="1" applyBorder="1" applyAlignment="1">
      <alignment horizontal="center" vertical="center"/>
    </xf>
    <xf numFmtId="0" fontId="3" fillId="0" borderId="6" xfId="3" applyFont="1" applyBorder="1" applyAlignment="1">
      <alignment horizontal="center" vertical="center"/>
    </xf>
    <xf numFmtId="0" fontId="9" fillId="0" borderId="6" xfId="1" applyFont="1" applyBorder="1" applyAlignment="1" applyProtection="1">
      <alignment horizontal="left" vertical="center" wrapText="1"/>
      <protection hidden="1"/>
    </xf>
    <xf numFmtId="0" fontId="9" fillId="0" borderId="36" xfId="1" applyFont="1" applyBorder="1" applyAlignment="1" applyProtection="1">
      <alignment horizontal="left" vertical="center" wrapText="1"/>
      <protection hidden="1"/>
    </xf>
    <xf numFmtId="0" fontId="8" fillId="0" borderId="116" xfId="3" applyFont="1" applyBorder="1" applyAlignment="1" applyProtection="1">
      <alignment horizontal="center"/>
      <protection hidden="1"/>
    </xf>
    <xf numFmtId="0" fontId="3" fillId="0" borderId="623"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87" xfId="3" applyFont="1" applyBorder="1" applyAlignment="1" applyProtection="1">
      <alignment horizontal="left" vertical="center" wrapText="1"/>
      <protection hidden="1"/>
    </xf>
    <xf numFmtId="0" fontId="3" fillId="0" borderId="897" xfId="3" applyFont="1" applyBorder="1" applyAlignment="1" applyProtection="1">
      <alignment horizontal="left" vertical="center" wrapText="1"/>
      <protection hidden="1"/>
    </xf>
    <xf numFmtId="0" fontId="3" fillId="0" borderId="623" xfId="0" applyFont="1" applyBorder="1" applyAlignment="1" applyProtection="1">
      <alignment horizontal="left" vertical="center"/>
      <protection hidden="1"/>
    </xf>
    <xf numFmtId="0" fontId="3" fillId="0" borderId="624"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36" xfId="0" applyFont="1" applyBorder="1" applyAlignment="1" applyProtection="1">
      <alignment horizontal="left" vertical="center"/>
      <protection hidden="1"/>
    </xf>
    <xf numFmtId="0" fontId="3" fillId="0" borderId="624" xfId="0" applyFont="1" applyBorder="1" applyAlignment="1" applyProtection="1">
      <alignment horizontal="left" vertical="center"/>
    </xf>
    <xf numFmtId="0" fontId="3" fillId="0" borderId="36" xfId="0" applyFont="1" applyBorder="1" applyAlignment="1" applyProtection="1">
      <alignment horizontal="left" vertical="center"/>
    </xf>
    <xf numFmtId="1" fontId="43" fillId="0" borderId="623" xfId="0" applyNumberFormat="1" applyFont="1" applyBorder="1" applyAlignment="1" applyProtection="1">
      <alignment horizontal="center" vertical="center"/>
      <protection locked="0"/>
    </xf>
    <xf numFmtId="1" fontId="43" fillId="0" borderId="6" xfId="0" applyNumberFormat="1" applyFont="1" applyBorder="1" applyAlignment="1" applyProtection="1">
      <alignment horizontal="center" vertical="center"/>
      <protection locked="0"/>
    </xf>
    <xf numFmtId="0" fontId="3" fillId="0" borderId="56" xfId="3" applyFont="1" applyBorder="1" applyAlignment="1">
      <alignment horizontal="center" vertical="center"/>
    </xf>
    <xf numFmtId="0" fontId="3" fillId="0" borderId="0" xfId="3" applyFont="1" applyBorder="1" applyAlignment="1">
      <alignment horizontal="center" vertical="center"/>
    </xf>
    <xf numFmtId="0" fontId="9" fillId="0" borderId="0" xfId="1" applyFont="1" applyBorder="1" applyAlignment="1" applyProtection="1">
      <alignment horizontal="left" vertical="center" wrapText="1"/>
      <protection hidden="1"/>
    </xf>
    <xf numFmtId="0" fontId="9" fillId="0" borderId="35" xfId="1" applyFont="1" applyBorder="1" applyAlignment="1" applyProtection="1">
      <alignment horizontal="left" vertical="center" wrapText="1"/>
      <protection hidden="1"/>
    </xf>
    <xf numFmtId="0" fontId="3" fillId="0" borderId="623" xfId="0" applyFont="1" applyBorder="1" applyAlignment="1" applyProtection="1">
      <alignment horizontal="left" vertical="center" wrapText="1"/>
      <protection hidden="1"/>
    </xf>
    <xf numFmtId="0" fontId="3" fillId="0" borderId="624"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36" xfId="0" applyFont="1" applyBorder="1" applyAlignment="1" applyProtection="1">
      <alignment horizontal="left" vertical="center" wrapText="1"/>
      <protection hidden="1"/>
    </xf>
    <xf numFmtId="0" fontId="3" fillId="12" borderId="159" xfId="3" applyFill="1" applyBorder="1" applyAlignment="1" applyProtection="1">
      <alignment horizontal="center" vertical="center"/>
      <protection hidden="1"/>
    </xf>
    <xf numFmtId="0" fontId="3" fillId="12" borderId="550" xfId="3" applyFill="1" applyBorder="1" applyAlignment="1" applyProtection="1">
      <alignment horizontal="center" vertical="center"/>
      <protection hidden="1"/>
    </xf>
    <xf numFmtId="0" fontId="3" fillId="0" borderId="903" xfId="3" applyFont="1" applyBorder="1" applyAlignment="1" applyProtection="1">
      <alignment horizontal="left" vertical="center"/>
    </xf>
    <xf numFmtId="0" fontId="3" fillId="0" borderId="904" xfId="3" applyFont="1" applyBorder="1" applyAlignment="1" applyProtection="1">
      <alignment horizontal="left" vertical="center"/>
    </xf>
    <xf numFmtId="14" fontId="3" fillId="0" borderId="905" xfId="3" applyNumberFormat="1" applyFont="1" applyBorder="1" applyAlignment="1" applyProtection="1">
      <alignment horizontal="center" vertical="center"/>
      <protection locked="0"/>
    </xf>
    <xf numFmtId="14" fontId="3" fillId="0" borderId="903" xfId="3" applyNumberFormat="1" applyBorder="1" applyAlignment="1" applyProtection="1">
      <alignment horizontal="center" vertical="center"/>
      <protection locked="0"/>
    </xf>
    <xf numFmtId="14" fontId="3" fillId="0" borderId="904" xfId="3" applyNumberFormat="1" applyBorder="1" applyAlignment="1" applyProtection="1">
      <alignment horizontal="center" vertical="center"/>
      <protection locked="0"/>
    </xf>
    <xf numFmtId="0" fontId="3" fillId="0" borderId="0" xfId="0" applyFont="1" applyBorder="1" applyAlignment="1">
      <alignment horizontal="justify" vertical="center" wrapText="1"/>
    </xf>
    <xf numFmtId="0" fontId="35" fillId="0" borderId="267" xfId="0" applyFont="1" applyBorder="1" applyAlignment="1">
      <alignment vertical="center"/>
    </xf>
    <xf numFmtId="0" fontId="35" fillId="0" borderId="268" xfId="0" applyFont="1" applyBorder="1" applyAlignment="1">
      <alignment vertical="center"/>
    </xf>
    <xf numFmtId="0" fontId="3" fillId="0" borderId="267" xfId="0" applyFont="1" applyBorder="1" applyAlignment="1">
      <alignment horizontal="left" vertical="center"/>
    </xf>
    <xf numFmtId="0" fontId="3" fillId="0" borderId="264" xfId="0" applyFont="1" applyBorder="1" applyAlignment="1">
      <alignment horizontal="left" vertical="center"/>
    </xf>
    <xf numFmtId="0" fontId="3" fillId="0" borderId="270" xfId="0" applyFont="1" applyBorder="1" applyAlignment="1">
      <alignment horizontal="left" vertical="center"/>
    </xf>
    <xf numFmtId="0" fontId="0" fillId="0" borderId="55" xfId="0" applyBorder="1" applyAlignment="1" applyProtection="1">
      <alignment horizontal="left" vertical="center"/>
      <protection hidden="1"/>
    </xf>
    <xf numFmtId="171" fontId="3" fillId="0" borderId="55" xfId="1" applyNumberFormat="1" applyFont="1" applyBorder="1" applyAlignment="1" applyProtection="1">
      <alignment horizontal="left" vertical="center" wrapText="1"/>
      <protection hidden="1"/>
    </xf>
    <xf numFmtId="171" fontId="3" fillId="0" borderId="55" xfId="1" applyNumberFormat="1" applyFont="1" applyBorder="1" applyAlignment="1" applyProtection="1">
      <alignment horizontal="center" vertical="center" wrapText="1"/>
      <protection hidden="1"/>
    </xf>
    <xf numFmtId="0" fontId="8" fillId="0" borderId="250" xfId="0" applyFont="1" applyBorder="1" applyAlignment="1">
      <alignment vertical="center"/>
    </xf>
    <xf numFmtId="0" fontId="8" fillId="0" borderId="10" xfId="0" applyFont="1" applyBorder="1" applyAlignment="1">
      <alignment vertical="center"/>
    </xf>
    <xf numFmtId="0" fontId="8" fillId="0" borderId="259" xfId="0" applyFont="1" applyBorder="1" applyAlignment="1">
      <alignment vertical="center"/>
    </xf>
    <xf numFmtId="0" fontId="3" fillId="0" borderId="58" xfId="0" applyFont="1" applyBorder="1" applyAlignment="1">
      <alignment horizontal="justify" vertical="center" wrapText="1"/>
    </xf>
    <xf numFmtId="0" fontId="34" fillId="4" borderId="263" xfId="0" applyFont="1" applyFill="1" applyBorder="1" applyAlignment="1" applyProtection="1">
      <protection hidden="1"/>
    </xf>
    <xf numFmtId="0" fontId="34" fillId="4" borderId="264" xfId="0" applyFont="1" applyFill="1" applyBorder="1" applyAlignment="1" applyProtection="1">
      <protection hidden="1"/>
    </xf>
    <xf numFmtId="0" fontId="35" fillId="0" borderId="264" xfId="0" applyFont="1" applyBorder="1" applyAlignment="1">
      <alignment vertical="center"/>
    </xf>
    <xf numFmtId="0" fontId="35" fillId="0" borderId="265" xfId="0" applyFont="1" applyBorder="1" applyAlignment="1">
      <alignment vertical="center"/>
    </xf>
    <xf numFmtId="0" fontId="8" fillId="0" borderId="120" xfId="0" applyFont="1" applyBorder="1" applyAlignment="1">
      <alignment horizontal="left" vertical="center"/>
    </xf>
    <xf numFmtId="0" fontId="0" fillId="0" borderId="60" xfId="0" applyBorder="1"/>
    <xf numFmtId="0" fontId="0" fillId="0" borderId="121" xfId="0" applyBorder="1"/>
    <xf numFmtId="0" fontId="3" fillId="0" borderId="6" xfId="0" applyFont="1" applyBorder="1" applyAlignment="1">
      <alignment horizontal="justify" vertical="center" wrapText="1"/>
    </xf>
    <xf numFmtId="0" fontId="8" fillId="0" borderId="101"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7" fillId="0" borderId="59" xfId="0" applyFont="1" applyBorder="1" applyAlignment="1">
      <alignment horizontal="center" vertical="top"/>
    </xf>
    <xf numFmtId="0" fontId="7" fillId="0" borderId="60" xfId="0" applyFont="1" applyBorder="1" applyAlignment="1">
      <alignment horizontal="center" vertical="top"/>
    </xf>
    <xf numFmtId="0" fontId="7" fillId="0" borderId="110" xfId="0" applyFont="1" applyBorder="1" applyAlignment="1">
      <alignment horizontal="center" vertical="top"/>
    </xf>
    <xf numFmtId="0" fontId="7" fillId="0" borderId="111" xfId="0" applyFont="1" applyBorder="1" applyAlignment="1">
      <alignment horizontal="center" vertical="top"/>
    </xf>
    <xf numFmtId="0" fontId="7" fillId="0" borderId="63" xfId="0" applyFont="1" applyBorder="1" applyAlignment="1">
      <alignment horizontal="center" vertical="top"/>
    </xf>
    <xf numFmtId="0" fontId="0" fillId="0" borderId="269" xfId="0" applyBorder="1" applyAlignment="1"/>
    <xf numFmtId="0" fontId="0" fillId="0" borderId="270" xfId="0" applyBorder="1" applyAlignment="1"/>
    <xf numFmtId="0" fontId="0" fillId="0" borderId="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126" xfId="0" applyBorder="1" applyAlignment="1">
      <alignment horizontal="center"/>
    </xf>
    <xf numFmtId="0" fontId="9" fillId="0" borderId="134" xfId="0" applyFont="1" applyBorder="1" applyAlignment="1">
      <alignment horizontal="center" wrapText="1"/>
    </xf>
    <xf numFmtId="0" fontId="9" fillId="0" borderId="58" xfId="0" applyFont="1" applyBorder="1" applyAlignment="1">
      <alignment horizontal="center" wrapText="1"/>
    </xf>
    <xf numFmtId="0" fontId="9" fillId="0" borderId="62" xfId="0" applyFont="1" applyBorder="1" applyAlignment="1">
      <alignment horizontal="center" wrapText="1"/>
    </xf>
    <xf numFmtId="0" fontId="35" fillId="0" borderId="270" xfId="0" applyFont="1" applyBorder="1" applyAlignment="1">
      <alignment vertical="center"/>
    </xf>
    <xf numFmtId="0" fontId="35" fillId="0" borderId="271" xfId="0" applyFont="1" applyBorder="1" applyAlignment="1">
      <alignment vertical="center"/>
    </xf>
    <xf numFmtId="0" fontId="0" fillId="0" borderId="322" xfId="0" applyBorder="1" applyAlignment="1" applyProtection="1">
      <alignment horizontal="left" vertical="center"/>
      <protection hidden="1"/>
    </xf>
    <xf numFmtId="0" fontId="0" fillId="0" borderId="342" xfId="0" applyBorder="1" applyAlignment="1" applyProtection="1">
      <alignment horizontal="left" vertical="center"/>
      <protection hidden="1"/>
    </xf>
    <xf numFmtId="0" fontId="7" fillId="0" borderId="0" xfId="0" applyFont="1" applyBorder="1" applyAlignment="1">
      <alignment vertical="top"/>
    </xf>
    <xf numFmtId="0" fontId="7" fillId="0" borderId="35" xfId="0" applyFont="1" applyBorder="1" applyAlignment="1">
      <alignment vertical="top"/>
    </xf>
    <xf numFmtId="0" fontId="7" fillId="0" borderId="120" xfId="0" applyFont="1" applyBorder="1" applyAlignment="1">
      <alignment vertical="top"/>
    </xf>
    <xf numFmtId="0" fontId="7" fillId="0" borderId="60" xfId="0" applyFont="1" applyBorder="1" applyAlignment="1">
      <alignment vertical="top"/>
    </xf>
    <xf numFmtId="0" fontId="7" fillId="0" borderId="121" xfId="0" applyFont="1" applyBorder="1" applyAlignment="1">
      <alignment vertical="top"/>
    </xf>
    <xf numFmtId="0" fontId="0" fillId="0" borderId="344" xfId="0" applyBorder="1" applyAlignment="1">
      <alignment horizontal="left" vertical="center"/>
    </xf>
    <xf numFmtId="0" fontId="0" fillId="0" borderId="280" xfId="0" applyBorder="1" applyAlignment="1">
      <alignment horizontal="left" vertical="center"/>
    </xf>
    <xf numFmtId="0" fontId="0" fillId="0" borderId="319" xfId="0" applyBorder="1" applyAlignment="1">
      <alignment vertical="center"/>
    </xf>
    <xf numFmtId="0" fontId="0" fillId="0" borderId="320" xfId="0" applyBorder="1" applyAlignment="1">
      <alignment vertical="center"/>
    </xf>
    <xf numFmtId="0" fontId="3" fillId="0" borderId="320" xfId="0" applyNumberFormat="1" applyFont="1" applyBorder="1" applyAlignment="1" applyProtection="1">
      <alignment horizontal="left" vertical="center"/>
      <protection hidden="1"/>
    </xf>
    <xf numFmtId="0" fontId="16" fillId="0" borderId="320" xfId="1" applyFont="1" applyBorder="1" applyAlignment="1" applyProtection="1">
      <alignment vertical="center" wrapText="1"/>
      <protection hidden="1"/>
    </xf>
    <xf numFmtId="0" fontId="17" fillId="0" borderId="320" xfId="1" applyFont="1" applyBorder="1" applyAlignment="1" applyProtection="1">
      <alignment vertical="center" wrapText="1"/>
      <protection hidden="1"/>
    </xf>
    <xf numFmtId="0" fontId="17" fillId="0" borderId="345" xfId="1" applyFont="1" applyBorder="1" applyAlignment="1" applyProtection="1">
      <alignment vertical="center" wrapText="1"/>
      <protection hidden="1"/>
    </xf>
    <xf numFmtId="0" fontId="3" fillId="0" borderId="55" xfId="1" applyFont="1" applyBorder="1" applyAlignment="1" applyProtection="1">
      <alignment horizontal="left" vertical="center" wrapText="1"/>
      <protection hidden="1"/>
    </xf>
    <xf numFmtId="171" fontId="3" fillId="12" borderId="55" xfId="1" applyNumberFormat="1" applyFont="1" applyFill="1" applyBorder="1" applyAlignment="1" applyProtection="1">
      <alignment vertical="center" wrapText="1"/>
      <protection hidden="1"/>
    </xf>
    <xf numFmtId="171" fontId="3" fillId="12" borderId="262" xfId="1" applyNumberFormat="1" applyFont="1" applyFill="1" applyBorder="1" applyAlignment="1" applyProtection="1">
      <alignment vertical="center" wrapText="1"/>
      <protection hidden="1"/>
    </xf>
    <xf numFmtId="0" fontId="8" fillId="0" borderId="135" xfId="0" applyFont="1" applyBorder="1" applyAlignment="1">
      <alignment horizontal="left" vertical="center"/>
    </xf>
    <xf numFmtId="0" fontId="8" fillId="0" borderId="10" xfId="0" applyFont="1" applyBorder="1" applyAlignment="1">
      <alignment horizontal="left" vertical="center"/>
    </xf>
    <xf numFmtId="0" fontId="8" fillId="0" borderId="136" xfId="0" applyFont="1" applyBorder="1" applyAlignment="1">
      <alignment horizontal="left" vertical="center"/>
    </xf>
    <xf numFmtId="0" fontId="24" fillId="7" borderId="108" xfId="0" applyFont="1" applyFill="1" applyBorder="1" applyAlignment="1">
      <alignment horizontal="left" vertical="center"/>
    </xf>
    <xf numFmtId="0" fontId="24" fillId="7" borderId="3" xfId="0" applyFont="1" applyFill="1" applyBorder="1" applyAlignment="1">
      <alignment horizontal="left" vertical="center"/>
    </xf>
    <xf numFmtId="0" fontId="24" fillId="7" borderId="5" xfId="0" applyFont="1" applyFill="1" applyBorder="1" applyAlignment="1">
      <alignment horizontal="left" vertical="center"/>
    </xf>
    <xf numFmtId="0" fontId="0" fillId="0" borderId="253" xfId="0" applyNumberFormat="1" applyBorder="1" applyAlignment="1" applyProtection="1">
      <alignment horizontal="center" vertical="center"/>
      <protection hidden="1"/>
    </xf>
    <xf numFmtId="0" fontId="0" fillId="0" borderId="119" xfId="0" applyBorder="1" applyAlignment="1">
      <alignment vertical="center"/>
    </xf>
    <xf numFmtId="0" fontId="0" fillId="0" borderId="26" xfId="0" applyBorder="1" applyAlignment="1">
      <alignment vertical="center"/>
    </xf>
    <xf numFmtId="0" fontId="0" fillId="0" borderId="123" xfId="0" applyBorder="1" applyAlignment="1">
      <alignment vertical="center"/>
    </xf>
    <xf numFmtId="14" fontId="4" fillId="0" borderId="315" xfId="0" applyNumberFormat="1" applyFont="1" applyFill="1" applyBorder="1" applyAlignment="1" applyProtection="1">
      <alignment horizontal="center" vertical="center"/>
    </xf>
    <xf numFmtId="14" fontId="4" fillId="0" borderId="316" xfId="0" applyNumberFormat="1" applyFont="1" applyFill="1" applyBorder="1" applyAlignment="1" applyProtection="1">
      <alignment horizontal="center" vertical="center"/>
    </xf>
    <xf numFmtId="0" fontId="0" fillId="0" borderId="278" xfId="0" applyBorder="1" applyAlignment="1" applyProtection="1">
      <alignment horizontal="left" vertical="center"/>
    </xf>
    <xf numFmtId="0" fontId="0" fillId="0" borderId="338" xfId="0" applyBorder="1" applyAlignment="1" applyProtection="1">
      <alignment horizontal="left" vertical="center"/>
    </xf>
    <xf numFmtId="0" fontId="0" fillId="0" borderId="303" xfId="0" applyBorder="1" applyAlignment="1">
      <alignment vertical="center"/>
    </xf>
    <xf numFmtId="0" fontId="0" fillId="0" borderId="289" xfId="0" applyBorder="1" applyAlignment="1">
      <alignment vertical="center"/>
    </xf>
    <xf numFmtId="164" fontId="0" fillId="0" borderId="278" xfId="0" applyNumberFormat="1" applyBorder="1" applyAlignment="1" applyProtection="1">
      <alignment horizontal="center" vertical="center"/>
    </xf>
    <xf numFmtId="0" fontId="4" fillId="7" borderId="109" xfId="0" applyFont="1" applyFill="1" applyBorder="1" applyAlignment="1">
      <alignment horizontal="left" vertical="center"/>
    </xf>
    <xf numFmtId="0" fontId="4" fillId="7" borderId="61" xfId="0" applyFont="1" applyFill="1" applyBorder="1" applyAlignment="1">
      <alignment horizontal="left" vertical="center"/>
    </xf>
    <xf numFmtId="0" fontId="4" fillId="7" borderId="33" xfId="0" applyFont="1" applyFill="1" applyBorder="1" applyAlignment="1">
      <alignment horizontal="left" vertical="center"/>
    </xf>
    <xf numFmtId="0" fontId="5" fillId="0" borderId="127" xfId="0" applyFont="1" applyFill="1" applyBorder="1" applyAlignment="1">
      <alignment horizontal="right" vertical="center"/>
    </xf>
    <xf numFmtId="0" fontId="5" fillId="0" borderId="4" xfId="0" applyFont="1" applyFill="1" applyBorder="1" applyAlignment="1">
      <alignment horizontal="right" vertical="center"/>
    </xf>
    <xf numFmtId="164" fontId="6" fillId="0" borderId="4" xfId="0" applyNumberFormat="1" applyFont="1" applyFill="1" applyBorder="1" applyAlignment="1" applyProtection="1">
      <alignment horizontal="center" vertical="center"/>
    </xf>
    <xf numFmtId="0" fontId="0" fillId="0" borderId="139" xfId="0" applyFill="1" applyBorder="1" applyAlignment="1" applyProtection="1">
      <alignment horizontal="center" vertical="center"/>
    </xf>
    <xf numFmtId="165" fontId="0" fillId="0" borderId="139" xfId="0" applyNumberFormat="1" applyFill="1" applyBorder="1" applyAlignment="1" applyProtection="1">
      <alignment horizontal="center" vertical="center"/>
    </xf>
    <xf numFmtId="165" fontId="0" fillId="0" borderId="140" xfId="0" applyNumberFormat="1" applyFill="1" applyBorder="1" applyAlignment="1" applyProtection="1">
      <alignment horizontal="center" vertical="center"/>
    </xf>
    <xf numFmtId="0" fontId="3" fillId="0" borderId="2" xfId="0" applyFont="1"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4" fillId="0" borderId="314" xfId="0" applyFont="1" applyFill="1" applyBorder="1" applyAlignment="1">
      <alignment horizontal="right" vertical="center"/>
    </xf>
    <xf numFmtId="0" fontId="4" fillId="0" borderId="315" xfId="0" applyFont="1" applyFill="1" applyBorder="1" applyAlignment="1">
      <alignment horizontal="right" vertical="center"/>
    </xf>
    <xf numFmtId="49" fontId="0" fillId="0" borderId="282" xfId="0" applyNumberFormat="1" applyBorder="1" applyAlignment="1" applyProtection="1">
      <alignment horizontal="center" vertical="center"/>
    </xf>
    <xf numFmtId="49" fontId="0" fillId="0" borderId="253" xfId="0" applyNumberFormat="1" applyBorder="1" applyAlignment="1" applyProtection="1">
      <alignment horizontal="center" vertical="center"/>
    </xf>
    <xf numFmtId="0" fontId="0" fillId="0" borderId="322" xfId="0" applyBorder="1" applyAlignment="1" applyProtection="1">
      <alignment horizontal="left" vertical="center"/>
    </xf>
    <xf numFmtId="0" fontId="0" fillId="0" borderId="342" xfId="0" applyBorder="1" applyAlignment="1" applyProtection="1">
      <alignment horizontal="left" vertical="center"/>
    </xf>
    <xf numFmtId="0" fontId="0" fillId="0" borderId="253" xfId="0" applyBorder="1" applyAlignment="1" applyProtection="1">
      <alignment horizontal="left" vertical="center"/>
    </xf>
    <xf numFmtId="0" fontId="0" fillId="0" borderId="339" xfId="0" applyBorder="1" applyAlignment="1" applyProtection="1">
      <alignment horizontal="left" vertical="center"/>
    </xf>
    <xf numFmtId="166" fontId="0" fillId="0" borderId="253" xfId="0" applyNumberFormat="1" applyBorder="1" applyAlignment="1" applyProtection="1">
      <alignment horizontal="center" vertical="center"/>
    </xf>
    <xf numFmtId="0" fontId="4" fillId="0" borderId="141" xfId="0" applyFont="1" applyFill="1" applyBorder="1" applyAlignment="1">
      <alignment horizontal="right" vertical="center"/>
    </xf>
    <xf numFmtId="0" fontId="4" fillId="0" borderId="34" xfId="0" applyFont="1" applyFill="1" applyBorder="1" applyAlignment="1">
      <alignment horizontal="right" vertical="center"/>
    </xf>
    <xf numFmtId="0" fontId="8" fillId="0" borderId="272" xfId="0" applyFont="1" applyBorder="1" applyAlignment="1">
      <alignment vertical="center"/>
    </xf>
    <xf numFmtId="0" fontId="8" fillId="0" borderId="962" xfId="0" applyFont="1" applyBorder="1" applyAlignment="1">
      <alignment vertical="center"/>
    </xf>
    <xf numFmtId="0" fontId="8" fillId="0" borderId="963" xfId="0" applyFont="1" applyBorder="1" applyAlignment="1">
      <alignment vertical="center"/>
    </xf>
    <xf numFmtId="165" fontId="2" fillId="0" borderId="952" xfId="36" applyNumberFormat="1" applyFill="1" applyBorder="1" applyAlignment="1" applyProtection="1">
      <alignment horizontal="right" vertical="center"/>
      <protection hidden="1"/>
    </xf>
    <xf numFmtId="165" fontId="2" fillId="0" borderId="953" xfId="36" applyNumberFormat="1" applyFill="1" applyBorder="1" applyAlignment="1" applyProtection="1">
      <alignment horizontal="right" vertical="center"/>
      <protection hidden="1"/>
    </xf>
    <xf numFmtId="0" fontId="0" fillId="0" borderId="190" xfId="0" applyBorder="1" applyAlignment="1">
      <alignment vertical="center"/>
    </xf>
    <xf numFmtId="0" fontId="0" fillId="0" borderId="191" xfId="0" applyBorder="1" applyAlignment="1">
      <alignment vertical="center"/>
    </xf>
    <xf numFmtId="0" fontId="0" fillId="0" borderId="192" xfId="0" applyBorder="1" applyAlignment="1">
      <alignment vertical="center"/>
    </xf>
    <xf numFmtId="4" fontId="3" fillId="0" borderId="274" xfId="0" applyNumberFormat="1" applyFont="1" applyBorder="1" applyAlignment="1" applyProtection="1">
      <alignment horizontal="right" vertical="center"/>
    </xf>
    <xf numFmtId="0" fontId="3" fillId="0" borderId="703" xfId="0" applyFont="1" applyBorder="1" applyAlignment="1">
      <alignment horizontal="center" vertical="center"/>
    </xf>
    <xf numFmtId="0" fontId="3" fillId="0" borderId="621" xfId="0" applyFont="1" applyBorder="1" applyAlignment="1">
      <alignment horizontal="center" vertical="center"/>
    </xf>
    <xf numFmtId="2" fontId="3" fillId="0" borderId="330" xfId="0" applyNumberFormat="1" applyFont="1" applyFill="1" applyBorder="1" applyAlignment="1" applyProtection="1">
      <alignment horizontal="center" vertical="center"/>
      <protection hidden="1"/>
    </xf>
    <xf numFmtId="44" fontId="3" fillId="0" borderId="195" xfId="2" applyFill="1" applyBorder="1" applyAlignment="1">
      <alignment vertical="center"/>
    </xf>
    <xf numFmtId="44" fontId="3" fillId="0" borderId="196" xfId="2" applyFill="1" applyBorder="1" applyAlignment="1">
      <alignment vertical="center"/>
    </xf>
    <xf numFmtId="2" fontId="3" fillId="0" borderId="330" xfId="0" applyNumberFormat="1"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01" xfId="0" applyFont="1" applyBorder="1" applyAlignment="1">
      <alignment horizontal="center" vertical="center"/>
    </xf>
    <xf numFmtId="0" fontId="3" fillId="0" borderId="195" xfId="0" applyFont="1" applyBorder="1" applyAlignment="1">
      <alignment horizontal="center" vertical="center"/>
    </xf>
    <xf numFmtId="0" fontId="1" fillId="0" borderId="195" xfId="0" applyFont="1" applyBorder="1" applyAlignment="1">
      <alignment horizontal="left" vertical="center"/>
    </xf>
    <xf numFmtId="0" fontId="3" fillId="0" borderId="195" xfId="0" applyFont="1" applyBorder="1" applyAlignment="1">
      <alignment horizontal="left" vertical="center"/>
    </xf>
    <xf numFmtId="0" fontId="3" fillId="0" borderId="196"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 fillId="0" borderId="9" xfId="0" applyFont="1" applyBorder="1" applyAlignment="1">
      <alignment horizontal="left" vertical="center"/>
    </xf>
    <xf numFmtId="0" fontId="3" fillId="0" borderId="9" xfId="0" applyFont="1" applyBorder="1" applyAlignment="1">
      <alignment horizontal="left" vertical="center"/>
    </xf>
    <xf numFmtId="0" fontId="3" fillId="0" borderId="200" xfId="0" applyFont="1" applyBorder="1" applyAlignment="1">
      <alignment horizontal="left" vertical="center"/>
    </xf>
    <xf numFmtId="0" fontId="0" fillId="0" borderId="193" xfId="0" applyBorder="1" applyAlignment="1" applyProtection="1">
      <alignment vertical="center"/>
      <protection locked="0"/>
    </xf>
    <xf numFmtId="0" fontId="0" fillId="0" borderId="191" xfId="0" applyBorder="1" applyAlignment="1" applyProtection="1">
      <alignment vertical="center"/>
      <protection locked="0"/>
    </xf>
    <xf numFmtId="0" fontId="0" fillId="0" borderId="194" xfId="0" applyBorder="1" applyAlignment="1" applyProtection="1">
      <alignment vertical="center"/>
      <protection locked="0"/>
    </xf>
    <xf numFmtId="0" fontId="0" fillId="0" borderId="6" xfId="0" applyBorder="1" applyAlignment="1">
      <alignment vertical="center"/>
    </xf>
    <xf numFmtId="0" fontId="0" fillId="0" borderId="176" xfId="0" applyBorder="1" applyAlignment="1">
      <alignment vertical="center"/>
    </xf>
    <xf numFmtId="0" fontId="0" fillId="0" borderId="113"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0" fillId="0" borderId="115" xfId="0" applyBorder="1" applyAlignment="1" applyProtection="1">
      <alignment horizontal="left" vertical="center"/>
      <protection locked="0"/>
    </xf>
    <xf numFmtId="1" fontId="0" fillId="0" borderId="44" xfId="0" applyNumberFormat="1" applyBorder="1" applyAlignment="1">
      <alignment horizontal="center" vertical="center"/>
    </xf>
    <xf numFmtId="2" fontId="0" fillId="0" borderId="48" xfId="0" applyNumberFormat="1" applyBorder="1" applyAlignment="1" applyProtection="1">
      <alignment horizontal="center" vertical="center"/>
      <protection locked="0"/>
    </xf>
    <xf numFmtId="2" fontId="0" fillId="12" borderId="318" xfId="0" applyNumberFormat="1" applyFill="1" applyBorder="1" applyAlignment="1" applyProtection="1">
      <alignment horizontal="center" vertical="center"/>
      <protection hidden="1"/>
    </xf>
    <xf numFmtId="0" fontId="3" fillId="0" borderId="333" xfId="0" applyFont="1" applyFill="1" applyBorder="1" applyAlignment="1">
      <alignment horizontal="center" vertical="center"/>
    </xf>
    <xf numFmtId="0" fontId="3" fillId="0" borderId="360" xfId="0" applyFont="1" applyBorder="1" applyAlignment="1">
      <alignment horizontal="left" vertical="center"/>
    </xf>
    <xf numFmtId="0" fontId="3" fillId="0" borderId="373" xfId="0" applyFont="1" applyBorder="1" applyAlignment="1">
      <alignment horizontal="left" vertical="center"/>
    </xf>
    <xf numFmtId="0" fontId="3" fillId="0" borderId="621" xfId="0" applyFont="1" applyBorder="1" applyAlignment="1">
      <alignment horizontal="left"/>
    </xf>
    <xf numFmtId="0" fontId="3" fillId="0" borderId="32" xfId="0" applyFont="1" applyBorder="1" applyAlignment="1">
      <alignment horizontal="left"/>
    </xf>
    <xf numFmtId="0" fontId="3" fillId="0" borderId="212" xfId="0" applyFont="1" applyFill="1" applyBorder="1" applyAlignment="1" applyProtection="1">
      <alignment horizontal="center" vertical="center"/>
      <protection hidden="1"/>
    </xf>
    <xf numFmtId="0" fontId="3" fillId="0" borderId="213" xfId="0" applyFont="1" applyFill="1" applyBorder="1" applyAlignment="1" applyProtection="1">
      <alignment horizontal="center" vertical="center"/>
      <protection hidden="1"/>
    </xf>
    <xf numFmtId="0" fontId="34" fillId="0" borderId="150" xfId="0" applyFont="1" applyFill="1" applyBorder="1" applyAlignment="1">
      <alignment horizontal="center" vertical="center"/>
    </xf>
    <xf numFmtId="0" fontId="34" fillId="0" borderId="635"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172" xfId="0" applyFont="1" applyFill="1" applyBorder="1" applyAlignment="1">
      <alignment horizontal="left" vertical="center"/>
    </xf>
    <xf numFmtId="0" fontId="3" fillId="0" borderId="322" xfId="0" applyFont="1" applyBorder="1" applyAlignment="1">
      <alignment horizontal="center" vertical="center"/>
    </xf>
    <xf numFmtId="0" fontId="3" fillId="0" borderId="323" xfId="0" applyFont="1" applyBorder="1" applyAlignment="1">
      <alignment horizontal="center" vertical="center"/>
    </xf>
    <xf numFmtId="0" fontId="3" fillId="0" borderId="325" xfId="0" applyFont="1" applyBorder="1" applyAlignment="1">
      <alignment horizontal="right" vertical="center"/>
    </xf>
    <xf numFmtId="0" fontId="3" fillId="0" borderId="322" xfId="0" applyFont="1" applyBorder="1" applyAlignment="1">
      <alignment horizontal="right" vertical="center"/>
    </xf>
    <xf numFmtId="2" fontId="0" fillId="0" borderId="213" xfId="0" applyNumberFormat="1" applyBorder="1" applyAlignment="1" applyProtection="1">
      <alignment horizontal="center" vertical="center"/>
      <protection locked="0"/>
    </xf>
    <xf numFmtId="2" fontId="0" fillId="0" borderId="214" xfId="0" applyNumberFormat="1" applyBorder="1" applyAlignment="1" applyProtection="1">
      <alignment horizontal="center" vertical="center"/>
      <protection locked="0"/>
    </xf>
    <xf numFmtId="0" fontId="1" fillId="0" borderId="621" xfId="0" applyFont="1" applyBorder="1" applyAlignment="1">
      <alignment horizontal="left"/>
    </xf>
    <xf numFmtId="0" fontId="1" fillId="0" borderId="702" xfId="0" applyFont="1" applyBorder="1" applyAlignment="1">
      <alignment horizontal="left"/>
    </xf>
    <xf numFmtId="0" fontId="3" fillId="0" borderId="209" xfId="0" applyFont="1" applyBorder="1" applyAlignment="1">
      <alignment vertical="center"/>
    </xf>
    <xf numFmtId="0" fontId="3" fillId="0" borderId="205" xfId="0" applyFont="1" applyBorder="1" applyAlignment="1">
      <alignment vertical="center"/>
    </xf>
    <xf numFmtId="0" fontId="3" fillId="0" borderId="211" xfId="0" applyFont="1" applyBorder="1" applyAlignment="1">
      <alignment vertical="center"/>
    </xf>
    <xf numFmtId="0" fontId="9" fillId="0" borderId="703" xfId="0" applyFont="1" applyBorder="1" applyAlignment="1">
      <alignment horizontal="center"/>
    </xf>
    <xf numFmtId="0" fontId="9" fillId="0" borderId="621" xfId="0" applyFont="1" applyBorder="1" applyAlignment="1">
      <alignment horizontal="center"/>
    </xf>
    <xf numFmtId="2" fontId="0" fillId="12" borderId="360" xfId="0" applyNumberFormat="1" applyFill="1" applyBorder="1" applyAlignment="1" applyProtection="1">
      <alignment horizontal="center" vertical="center"/>
      <protection hidden="1"/>
    </xf>
    <xf numFmtId="2" fontId="0" fillId="0" borderId="360" xfId="0" applyNumberFormat="1" applyBorder="1" applyAlignment="1" applyProtection="1">
      <alignment horizontal="center" vertical="center"/>
      <protection locked="0"/>
    </xf>
    <xf numFmtId="3" fontId="3" fillId="0" borderId="193" xfId="0" applyNumberFormat="1" applyFont="1" applyBorder="1" applyAlignment="1" applyProtection="1">
      <alignment horizontal="center" vertical="center"/>
      <protection locked="0"/>
    </xf>
    <xf numFmtId="3" fontId="3" fillId="0" borderId="191" xfId="0" applyNumberFormat="1" applyFont="1" applyBorder="1" applyAlignment="1" applyProtection="1">
      <alignment horizontal="center" vertical="center"/>
      <protection locked="0"/>
    </xf>
    <xf numFmtId="3" fontId="3" fillId="0" borderId="192" xfId="0" applyNumberFormat="1" applyFont="1" applyBorder="1" applyAlignment="1" applyProtection="1">
      <alignment horizontal="center" vertical="center"/>
      <protection locked="0"/>
    </xf>
    <xf numFmtId="2" fontId="0" fillId="12" borderId="360" xfId="0" applyNumberFormat="1" applyFill="1" applyBorder="1" applyAlignment="1" applyProtection="1">
      <alignment vertical="center"/>
      <protection hidden="1"/>
    </xf>
    <xf numFmtId="0" fontId="0" fillId="12" borderId="360" xfId="0" applyFill="1" applyBorder="1" applyAlignment="1">
      <alignment vertical="center"/>
    </xf>
    <xf numFmtId="0" fontId="0" fillId="12" borderId="374" xfId="0" applyFill="1" applyBorder="1" applyAlignment="1">
      <alignment vertical="center"/>
    </xf>
    <xf numFmtId="2" fontId="0" fillId="12" borderId="318" xfId="0" applyNumberFormat="1" applyFill="1" applyBorder="1" applyAlignment="1" applyProtection="1">
      <alignment vertical="center"/>
      <protection hidden="1"/>
    </xf>
    <xf numFmtId="0" fontId="0" fillId="12" borderId="318" xfId="0" applyFill="1" applyBorder="1" applyAlignment="1">
      <alignment vertical="center"/>
    </xf>
    <xf numFmtId="0" fontId="0" fillId="12" borderId="712" xfId="0" applyFill="1" applyBorder="1" applyAlignment="1">
      <alignment vertical="center"/>
    </xf>
    <xf numFmtId="0" fontId="9" fillId="0" borderId="209" xfId="0" applyFont="1" applyBorder="1" applyAlignment="1">
      <alignment horizontal="center" vertical="center"/>
    </xf>
    <xf numFmtId="0" fontId="9" fillId="0" borderId="205" xfId="0" applyFont="1" applyBorder="1" applyAlignment="1">
      <alignment horizontal="center" vertical="center"/>
    </xf>
    <xf numFmtId="0" fontId="9" fillId="0" borderId="210" xfId="0" applyFont="1" applyBorder="1" applyAlignment="1">
      <alignment horizontal="center" vertical="center"/>
    </xf>
    <xf numFmtId="0" fontId="0" fillId="12" borderId="274" xfId="0" applyFill="1" applyBorder="1" applyAlignment="1">
      <alignment horizontal="center"/>
    </xf>
    <xf numFmtId="0" fontId="0" fillId="12" borderId="299" xfId="0" applyFill="1" applyBorder="1" applyAlignment="1">
      <alignment horizontal="center"/>
    </xf>
    <xf numFmtId="0" fontId="9" fillId="0" borderId="284" xfId="0" applyFont="1" applyFill="1" applyBorder="1" applyAlignment="1" applyProtection="1">
      <alignment horizontal="center" vertical="center"/>
      <protection hidden="1"/>
    </xf>
    <xf numFmtId="0" fontId="14" fillId="0" borderId="204" xfId="0" applyFont="1" applyBorder="1" applyAlignment="1">
      <alignment horizontal="center" vertical="center"/>
    </xf>
    <xf numFmtId="0" fontId="14" fillId="0" borderId="205" xfId="0" applyFont="1" applyBorder="1" applyAlignment="1">
      <alignment horizontal="center" vertical="center"/>
    </xf>
    <xf numFmtId="0" fontId="3" fillId="0" borderId="256" xfId="0" applyFont="1" applyBorder="1" applyAlignment="1">
      <alignment horizontal="center" vertical="center"/>
    </xf>
    <xf numFmtId="0" fontId="3" fillId="0" borderId="81" xfId="0" applyFont="1" applyBorder="1" applyAlignment="1">
      <alignment horizontal="center" vertical="center"/>
    </xf>
    <xf numFmtId="0" fontId="3" fillId="0" borderId="81" xfId="0" applyFont="1" applyBorder="1" applyAlignment="1">
      <alignment horizontal="left" vertical="center"/>
    </xf>
    <xf numFmtId="0" fontId="3" fillId="0" borderId="31" xfId="0" applyFont="1" applyBorder="1" applyAlignment="1">
      <alignment horizontal="left" vertical="center"/>
    </xf>
    <xf numFmtId="0" fontId="3" fillId="0" borderId="326" xfId="0" applyFont="1" applyFill="1" applyBorder="1" applyAlignment="1">
      <alignment horizontal="right" vertical="center"/>
    </xf>
    <xf numFmtId="0" fontId="3" fillId="0" borderId="327" xfId="0" applyFont="1" applyFill="1" applyBorder="1" applyAlignment="1">
      <alignment horizontal="right" vertical="center"/>
    </xf>
    <xf numFmtId="49" fontId="3" fillId="0" borderId="328" xfId="0" applyNumberFormat="1" applyFont="1" applyFill="1" applyBorder="1" applyAlignment="1" applyProtection="1">
      <alignment horizontal="center" vertical="center"/>
      <protection hidden="1"/>
    </xf>
    <xf numFmtId="0" fontId="3" fillId="12" borderId="614" xfId="3" applyFont="1" applyFill="1" applyBorder="1" applyAlignment="1">
      <alignment horizontal="center" vertical="center"/>
    </xf>
    <xf numFmtId="0" fontId="3" fillId="12" borderId="117" xfId="3" applyFont="1" applyFill="1" applyBorder="1" applyAlignment="1">
      <alignment horizontal="center" vertical="center"/>
    </xf>
    <xf numFmtId="0" fontId="3" fillId="12" borderId="477" xfId="3" applyFont="1" applyFill="1" applyBorder="1" applyAlignment="1">
      <alignment horizontal="center" vertical="center"/>
    </xf>
    <xf numFmtId="2" fontId="3" fillId="0" borderId="328" xfId="0" applyNumberFormat="1" applyFont="1" applyFill="1" applyBorder="1" applyAlignment="1" applyProtection="1">
      <alignment horizontal="center" vertical="center"/>
      <protection locked="0"/>
    </xf>
    <xf numFmtId="1" fontId="0" fillId="0" borderId="606" xfId="5" applyNumberFormat="1" applyFont="1" applyBorder="1" applyAlignment="1" applyProtection="1">
      <alignment horizontal="center" vertical="center"/>
      <protection locked="0"/>
    </xf>
    <xf numFmtId="1" fontId="0" fillId="0" borderId="603" xfId="5" applyNumberFormat="1" applyFont="1" applyBorder="1" applyAlignment="1" applyProtection="1">
      <alignment horizontal="center" vertical="center"/>
      <protection locked="0"/>
    </xf>
    <xf numFmtId="0" fontId="3" fillId="0" borderId="607" xfId="3" applyFont="1" applyBorder="1" applyAlignment="1" applyProtection="1">
      <alignment horizontal="center" vertical="center"/>
      <protection hidden="1"/>
    </xf>
    <xf numFmtId="0" fontId="3" fillId="0" borderId="608" xfId="3" applyFont="1" applyBorder="1" applyAlignment="1" applyProtection="1">
      <alignment horizontal="center" vertical="center"/>
      <protection hidden="1"/>
    </xf>
    <xf numFmtId="0" fontId="3" fillId="0" borderId="610" xfId="3" applyFont="1" applyBorder="1" applyAlignment="1">
      <alignment horizontal="right" vertical="center"/>
    </xf>
    <xf numFmtId="0" fontId="3" fillId="0" borderId="603" xfId="3" applyFont="1" applyBorder="1" applyAlignment="1">
      <alignment horizontal="right" vertical="center"/>
    </xf>
    <xf numFmtId="0" fontId="3" fillId="0" borderId="611" xfId="3" applyFont="1" applyBorder="1" applyAlignment="1">
      <alignment horizontal="right" vertical="center"/>
    </xf>
    <xf numFmtId="176" fontId="3" fillId="0" borderId="612" xfId="5" applyNumberFormat="1" applyFont="1" applyBorder="1" applyAlignment="1">
      <alignment horizontal="center" vertical="center"/>
    </xf>
    <xf numFmtId="176" fontId="3" fillId="0" borderId="613" xfId="5" applyNumberFormat="1" applyFont="1" applyBorder="1" applyAlignment="1">
      <alignment horizontal="center" vertical="center"/>
    </xf>
    <xf numFmtId="0" fontId="3" fillId="0" borderId="603" xfId="3" applyFont="1" applyBorder="1" applyAlignment="1">
      <alignment horizontal="left" vertical="center"/>
    </xf>
    <xf numFmtId="0" fontId="3" fillId="0" borderId="604" xfId="3" applyBorder="1" applyAlignment="1" applyProtection="1">
      <alignment horizontal="center" vertical="center"/>
      <protection hidden="1"/>
    </xf>
    <xf numFmtId="0" fontId="3" fillId="0" borderId="81" xfId="3" applyBorder="1" applyAlignment="1" applyProtection="1">
      <alignment horizontal="center" vertical="center"/>
      <protection hidden="1"/>
    </xf>
    <xf numFmtId="0" fontId="3" fillId="0" borderId="603" xfId="3" applyFont="1" applyBorder="1" applyAlignment="1" applyProtection="1">
      <alignment horizontal="left" vertical="center"/>
      <protection hidden="1"/>
    </xf>
    <xf numFmtId="0" fontId="3" fillId="0" borderId="605" xfId="3" applyFont="1" applyBorder="1" applyAlignment="1" applyProtection="1">
      <alignment horizontal="left" vertical="center"/>
      <protection hidden="1"/>
    </xf>
    <xf numFmtId="0" fontId="8" fillId="0" borderId="2" xfId="0" applyFont="1" applyBorder="1" applyAlignment="1">
      <alignment vertical="center"/>
    </xf>
    <xf numFmtId="0" fontId="8" fillId="0" borderId="35" xfId="0" applyFont="1" applyBorder="1" applyAlignment="1">
      <alignment vertical="center"/>
    </xf>
    <xf numFmtId="0" fontId="8" fillId="0" borderId="317" xfId="0" applyFont="1" applyFill="1" applyBorder="1" applyAlignment="1">
      <alignment vertical="center"/>
    </xf>
    <xf numFmtId="0" fontId="8" fillId="0" borderId="274" xfId="0" applyFont="1" applyFill="1" applyBorder="1" applyAlignment="1">
      <alignment vertical="center"/>
    </xf>
    <xf numFmtId="2" fontId="0" fillId="0" borderId="318" xfId="0" applyNumberFormat="1" applyBorder="1" applyAlignment="1" applyProtection="1">
      <alignment horizontal="center" vertical="center"/>
      <protection locked="0"/>
    </xf>
    <xf numFmtId="0" fontId="34" fillId="0" borderId="26" xfId="0" applyFont="1" applyFill="1" applyBorder="1" applyAlignment="1">
      <alignment horizontal="center" vertical="center"/>
    </xf>
    <xf numFmtId="0" fontId="51" fillId="0" borderId="56" xfId="0" applyFont="1"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1" fontId="0" fillId="0" borderId="208" xfId="0" applyNumberFormat="1" applyBorder="1" applyAlignment="1">
      <alignment horizontal="center" vertical="center"/>
    </xf>
    <xf numFmtId="0" fontId="3" fillId="0" borderId="191" xfId="0" applyFont="1" applyBorder="1" applyAlignment="1">
      <alignment vertical="center"/>
    </xf>
    <xf numFmtId="0" fontId="3" fillId="0" borderId="716" xfId="0" applyFont="1" applyBorder="1" applyAlignment="1">
      <alignment vertical="center"/>
    </xf>
    <xf numFmtId="0" fontId="3" fillId="12" borderId="276" xfId="0" applyFont="1" applyFill="1" applyBorder="1" applyAlignment="1">
      <alignment vertical="center"/>
    </xf>
    <xf numFmtId="0" fontId="3" fillId="12" borderId="324" xfId="0" applyFont="1" applyFill="1" applyBorder="1" applyAlignment="1">
      <alignment vertical="center"/>
    </xf>
    <xf numFmtId="2" fontId="3" fillId="0" borderId="306" xfId="0" applyNumberFormat="1" applyFont="1" applyBorder="1" applyAlignment="1" applyProtection="1">
      <alignment horizontal="center" vertical="center"/>
      <protection locked="0"/>
    </xf>
    <xf numFmtId="2" fontId="3" fillId="0" borderId="276" xfId="0" applyNumberFormat="1" applyFont="1" applyBorder="1" applyAlignment="1" applyProtection="1">
      <alignment horizontal="center" vertical="center"/>
      <protection locked="0"/>
    </xf>
    <xf numFmtId="0" fontId="4" fillId="0" borderId="168" xfId="0" applyFont="1" applyBorder="1" applyAlignment="1">
      <alignment horizontal="left" vertical="center"/>
    </xf>
    <xf numFmtId="0" fontId="4" fillId="0" borderId="128" xfId="0" applyFont="1" applyBorder="1" applyAlignment="1">
      <alignment horizontal="left" vertical="center"/>
    </xf>
    <xf numFmtId="0" fontId="8" fillId="0" borderId="620" xfId="0" applyFont="1" applyBorder="1" applyAlignment="1"/>
    <xf numFmtId="0" fontId="8" fillId="0" borderId="621" xfId="0" applyFont="1" applyBorder="1" applyAlignment="1"/>
    <xf numFmtId="0" fontId="8" fillId="0" borderId="622" xfId="0" applyFont="1" applyBorder="1" applyAlignment="1"/>
    <xf numFmtId="0" fontId="3" fillId="0" borderId="702" xfId="0" applyFont="1" applyBorder="1" applyAlignment="1">
      <alignment horizontal="left"/>
    </xf>
    <xf numFmtId="0" fontId="8" fillId="0" borderId="169" xfId="0" applyFont="1" applyBorder="1" applyAlignment="1">
      <alignment vertical="center"/>
    </xf>
    <xf numFmtId="0" fontId="8" fillId="0" borderId="143" xfId="0" applyFont="1" applyBorder="1" applyAlignment="1">
      <alignment vertical="center"/>
    </xf>
    <xf numFmtId="0" fontId="3" fillId="0" borderId="138" xfId="0" applyFont="1" applyBorder="1" applyAlignment="1">
      <alignment vertical="center"/>
    </xf>
    <xf numFmtId="0" fontId="3" fillId="0" borderId="128" xfId="0" applyFont="1" applyBorder="1" applyAlignment="1">
      <alignment vertical="center"/>
    </xf>
    <xf numFmtId="0" fontId="3" fillId="0" borderId="130" xfId="0" applyFont="1" applyBorder="1" applyAlignment="1">
      <alignment vertical="center"/>
    </xf>
    <xf numFmtId="0" fontId="0" fillId="0" borderId="290" xfId="0" applyFill="1" applyBorder="1" applyAlignment="1" applyProtection="1">
      <alignment vertical="center"/>
      <protection hidden="1"/>
    </xf>
    <xf numFmtId="0" fontId="0" fillId="0" borderId="291" xfId="0" applyFill="1" applyBorder="1" applyAlignment="1" applyProtection="1">
      <alignment vertical="center"/>
      <protection hidden="1"/>
    </xf>
    <xf numFmtId="167" fontId="0" fillId="0" borderId="129" xfId="0" applyNumberFormat="1" applyBorder="1" applyAlignment="1" applyProtection="1">
      <alignment horizontal="center" vertical="center"/>
      <protection locked="0"/>
    </xf>
    <xf numFmtId="167" fontId="0" fillId="0" borderId="128" xfId="0" applyNumberFormat="1" applyBorder="1" applyAlignment="1" applyProtection="1">
      <alignment horizontal="center" vertical="center"/>
      <protection locked="0"/>
    </xf>
    <xf numFmtId="167" fontId="0" fillId="0" borderId="130" xfId="0" applyNumberFormat="1" applyBorder="1" applyAlignment="1" applyProtection="1">
      <alignment horizontal="center" vertical="center"/>
      <protection locked="0"/>
    </xf>
    <xf numFmtId="0" fontId="3" fillId="0" borderId="144" xfId="0" applyFont="1" applyBorder="1" applyAlignment="1">
      <alignment horizontal="center" vertical="center"/>
    </xf>
    <xf numFmtId="0" fontId="3" fillId="0" borderId="114" xfId="0" applyFont="1" applyBorder="1" applyAlignment="1">
      <alignment horizontal="center" vertical="center"/>
    </xf>
    <xf numFmtId="0" fontId="0" fillId="0" borderId="288" xfId="0" applyFill="1" applyBorder="1" applyAlignment="1" applyProtection="1">
      <alignment vertical="center"/>
      <protection hidden="1"/>
    </xf>
    <xf numFmtId="0" fontId="0" fillId="0" borderId="289" xfId="0" applyFill="1" applyBorder="1" applyAlignment="1" applyProtection="1">
      <alignment vertical="center"/>
      <protection hidden="1"/>
    </xf>
    <xf numFmtId="0" fontId="0" fillId="12" borderId="291" xfId="0" applyFill="1" applyBorder="1" applyAlignment="1"/>
    <xf numFmtId="0" fontId="3" fillId="0" borderId="289" xfId="0" applyFont="1" applyBorder="1" applyAlignment="1">
      <alignment vertical="center"/>
    </xf>
    <xf numFmtId="0" fontId="3" fillId="0" borderId="294" xfId="0" applyFont="1" applyBorder="1" applyAlignment="1">
      <alignment vertical="center"/>
    </xf>
    <xf numFmtId="0" fontId="3" fillId="0" borderId="114" xfId="0" applyFont="1" applyBorder="1" applyAlignment="1">
      <alignment horizontal="left" vertical="center"/>
    </xf>
    <xf numFmtId="0" fontId="3" fillId="0" borderId="145" xfId="0" applyFont="1" applyBorder="1" applyAlignment="1">
      <alignment horizontal="left" vertical="center"/>
    </xf>
    <xf numFmtId="0" fontId="3" fillId="0" borderId="614" xfId="0" applyFont="1" applyBorder="1" applyAlignment="1">
      <alignment horizontal="center" vertical="center"/>
    </xf>
    <xf numFmtId="0" fontId="3" fillId="0" borderId="144"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164" xfId="0" applyFont="1" applyBorder="1" applyAlignment="1">
      <alignment horizontal="left" vertical="center"/>
    </xf>
    <xf numFmtId="0" fontId="4" fillId="0" borderId="203" xfId="0" applyFont="1" applyBorder="1" applyAlignment="1">
      <alignment horizontal="left" vertical="center"/>
    </xf>
    <xf numFmtId="0" fontId="4" fillId="0" borderId="155" xfId="0" applyFont="1" applyBorder="1" applyAlignment="1">
      <alignment horizontal="left" vertical="center"/>
    </xf>
    <xf numFmtId="2" fontId="0" fillId="0" borderId="72" xfId="0" applyNumberFormat="1" applyBorder="1" applyAlignment="1" applyProtection="1">
      <alignment horizontal="center" vertical="center"/>
      <protection locked="0"/>
    </xf>
    <xf numFmtId="2" fontId="3" fillId="12" borderId="291" xfId="0" applyNumberFormat="1" applyFont="1" applyFill="1" applyBorder="1" applyAlignment="1" applyProtection="1">
      <alignment horizontal="center" vertical="center"/>
    </xf>
    <xf numFmtId="2" fontId="3" fillId="12" borderId="312" xfId="0" applyNumberFormat="1" applyFont="1" applyFill="1" applyBorder="1" applyAlignment="1" applyProtection="1">
      <alignment horizontal="center" vertical="center"/>
    </xf>
    <xf numFmtId="2" fontId="3" fillId="12" borderId="281" xfId="0" applyNumberFormat="1" applyFont="1" applyFill="1" applyBorder="1" applyAlignment="1" applyProtection="1">
      <alignment horizontal="center" vertical="center"/>
    </xf>
    <xf numFmtId="2" fontId="3" fillId="12" borderId="311" xfId="0" applyNumberFormat="1" applyFont="1" applyFill="1" applyBorder="1" applyAlignment="1" applyProtection="1">
      <alignment horizontal="center" vertical="center"/>
    </xf>
    <xf numFmtId="3" fontId="3" fillId="0" borderId="129" xfId="0" applyNumberFormat="1" applyFont="1" applyBorder="1" applyAlignment="1" applyProtection="1">
      <alignment horizontal="center" vertical="center"/>
      <protection locked="0"/>
    </xf>
    <xf numFmtId="3" fontId="3" fillId="0" borderId="128" xfId="0" applyNumberFormat="1" applyFont="1" applyBorder="1" applyAlignment="1" applyProtection="1">
      <alignment horizontal="center" vertical="center"/>
      <protection locked="0"/>
    </xf>
    <xf numFmtId="3" fontId="3" fillId="0" borderId="130" xfId="0" applyNumberFormat="1" applyFont="1" applyBorder="1" applyAlignment="1" applyProtection="1">
      <alignment horizontal="center" vertical="center"/>
      <protection locked="0"/>
    </xf>
    <xf numFmtId="0" fontId="3" fillId="0" borderId="313" xfId="0" applyFont="1" applyBorder="1" applyAlignment="1" applyProtection="1">
      <alignment vertical="center"/>
      <protection locked="0"/>
    </xf>
    <xf numFmtId="0" fontId="3" fillId="0" borderId="274" xfId="0" applyFont="1" applyBorder="1" applyAlignment="1" applyProtection="1">
      <alignment vertical="center"/>
      <protection locked="0"/>
    </xf>
    <xf numFmtId="0" fontId="0" fillId="12" borderId="281" xfId="0" applyFill="1" applyBorder="1" applyAlignment="1"/>
    <xf numFmtId="168" fontId="3" fillId="0" borderId="150" xfId="0" applyNumberFormat="1" applyFont="1" applyBorder="1" applyAlignment="1" applyProtection="1">
      <alignment horizontal="center" vertical="center"/>
      <protection locked="0"/>
    </xf>
    <xf numFmtId="168" fontId="3" fillId="0" borderId="26" xfId="0" applyNumberFormat="1" applyFont="1" applyBorder="1" applyAlignment="1" applyProtection="1">
      <alignment horizontal="center" vertical="center"/>
      <protection locked="0"/>
    </xf>
    <xf numFmtId="0" fontId="3" fillId="0" borderId="253" xfId="0" applyFont="1" applyBorder="1" applyAlignment="1">
      <alignment vertical="center"/>
    </xf>
    <xf numFmtId="0" fontId="3" fillId="0" borderId="293" xfId="0" applyFont="1" applyBorder="1" applyAlignment="1">
      <alignment vertical="center"/>
    </xf>
    <xf numFmtId="0" fontId="0" fillId="0" borderId="285" xfId="0" applyFill="1" applyBorder="1" applyAlignment="1" applyProtection="1">
      <alignment vertical="center"/>
      <protection hidden="1"/>
    </xf>
    <xf numFmtId="0" fontId="0" fillId="0" borderId="253" xfId="0" applyFill="1" applyBorder="1" applyAlignment="1" applyProtection="1">
      <alignment vertical="center"/>
      <protection hidden="1"/>
    </xf>
    <xf numFmtId="168" fontId="3" fillId="0" borderId="172" xfId="0" applyNumberFormat="1" applyFont="1" applyBorder="1" applyAlignment="1" applyProtection="1">
      <alignment horizontal="center" vertical="center"/>
      <protection locked="0"/>
    </xf>
    <xf numFmtId="0" fontId="21" fillId="0" borderId="2"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39" xfId="0" applyFont="1" applyBorder="1" applyAlignment="1">
      <alignment vertical="top"/>
    </xf>
    <xf numFmtId="0" fontId="21" fillId="0" borderId="40" xfId="0" applyFont="1" applyBorder="1" applyAlignment="1">
      <alignment vertical="top"/>
    </xf>
    <xf numFmtId="0" fontId="21" fillId="0" borderId="41" xfId="0" applyFont="1" applyBorder="1" applyAlignment="1">
      <alignment vertical="top"/>
    </xf>
    <xf numFmtId="0" fontId="9" fillId="0" borderId="161" xfId="0" applyFont="1" applyBorder="1" applyAlignment="1">
      <alignment horizontal="left" vertical="center"/>
    </xf>
    <xf numFmtId="0" fontId="9" fillId="0" borderId="254" xfId="0" applyFont="1" applyBorder="1" applyAlignment="1">
      <alignment horizontal="left" vertical="center"/>
    </xf>
    <xf numFmtId="171" fontId="3" fillId="0" borderId="146" xfId="0" applyNumberFormat="1" applyFont="1" applyBorder="1" applyAlignment="1" applyProtection="1">
      <alignment horizontal="center" vertical="center"/>
      <protection locked="0"/>
    </xf>
    <xf numFmtId="0" fontId="4" fillId="0" borderId="951" xfId="0" applyFont="1" applyFill="1" applyBorder="1" applyAlignment="1">
      <alignment horizontal="right" vertical="center"/>
    </xf>
    <xf numFmtId="0" fontId="4" fillId="0" borderId="952" xfId="0" applyFont="1" applyFill="1" applyBorder="1" applyAlignment="1">
      <alignment horizontal="right" vertical="center"/>
    </xf>
    <xf numFmtId="0" fontId="3" fillId="0" borderId="114" xfId="0" applyFont="1" applyBorder="1" applyAlignment="1" applyProtection="1">
      <alignment horizontal="left" vertical="center"/>
    </xf>
    <xf numFmtId="0" fontId="3" fillId="0" borderId="151" xfId="0" applyFont="1" applyBorder="1" applyAlignment="1" applyProtection="1">
      <alignment horizontal="left" vertical="center"/>
    </xf>
    <xf numFmtId="0" fontId="3" fillId="0" borderId="119" xfId="0" applyFont="1" applyBorder="1" applyAlignment="1">
      <alignment vertical="center"/>
    </xf>
    <xf numFmtId="0" fontId="3" fillId="0" borderId="26" xfId="0" applyFont="1" applyBorder="1" applyAlignment="1">
      <alignment vertical="center"/>
    </xf>
    <xf numFmtId="0" fontId="3" fillId="0" borderId="172" xfId="0" applyFont="1" applyBorder="1" applyAlignment="1">
      <alignment vertical="center"/>
    </xf>
    <xf numFmtId="0" fontId="3" fillId="0" borderId="274" xfId="0" applyNumberFormat="1" applyFont="1" applyBorder="1" applyAlignment="1" applyProtection="1">
      <alignment horizontal="right" vertical="center"/>
    </xf>
    <xf numFmtId="4" fontId="3" fillId="12" borderId="281" xfId="0" applyNumberFormat="1" applyFont="1" applyFill="1" applyBorder="1" applyAlignment="1" applyProtection="1">
      <alignment horizontal="center" vertical="center"/>
    </xf>
    <xf numFmtId="165" fontId="2" fillId="0" borderId="954" xfId="36" applyNumberFormat="1" applyFill="1" applyBorder="1" applyAlignment="1" applyProtection="1">
      <alignment horizontal="left" vertical="center"/>
      <protection hidden="1"/>
    </xf>
    <xf numFmtId="165" fontId="2" fillId="0" borderId="955" xfId="36" applyNumberFormat="1" applyFill="1" applyBorder="1" applyAlignment="1" applyProtection="1">
      <alignment horizontal="left" vertical="center"/>
      <protection hidden="1"/>
    </xf>
    <xf numFmtId="0" fontId="3" fillId="0" borderId="146" xfId="0" applyFont="1" applyBorder="1" applyAlignment="1" applyProtection="1">
      <alignment vertical="center"/>
      <protection hidden="1"/>
    </xf>
    <xf numFmtId="0" fontId="3" fillId="0" borderId="152" xfId="0" applyFont="1" applyBorder="1" applyAlignment="1" applyProtection="1">
      <alignment vertical="center"/>
      <protection hidden="1"/>
    </xf>
    <xf numFmtId="0" fontId="3" fillId="0" borderId="162" xfId="0" applyFont="1" applyBorder="1" applyAlignment="1" applyProtection="1">
      <alignment horizontal="left" vertical="center"/>
      <protection locked="0"/>
    </xf>
    <xf numFmtId="0" fontId="3" fillId="0" borderId="161" xfId="0" applyFont="1" applyBorder="1" applyAlignment="1" applyProtection="1">
      <alignment horizontal="left" vertical="center"/>
      <protection locked="0"/>
    </xf>
    <xf numFmtId="0" fontId="3" fillId="0" borderId="163" xfId="0" applyFont="1" applyBorder="1" applyAlignment="1" applyProtection="1">
      <alignment horizontal="left" vertical="center"/>
      <protection locked="0"/>
    </xf>
    <xf numFmtId="164" fontId="6" fillId="0" borderId="938" xfId="0" applyNumberFormat="1" applyFont="1" applyFill="1" applyBorder="1" applyAlignment="1" applyProtection="1">
      <alignment horizontal="left" vertical="center"/>
      <protection hidden="1"/>
    </xf>
    <xf numFmtId="0" fontId="5" fillId="0" borderId="941" xfId="0" applyFont="1" applyFill="1" applyBorder="1" applyAlignment="1">
      <alignment horizontal="right" vertical="center"/>
    </xf>
    <xf numFmtId="0" fontId="5" fillId="0" borderId="938" xfId="0" applyFont="1" applyFill="1" applyBorder="1" applyAlignment="1">
      <alignment horizontal="right" vertical="center"/>
    </xf>
    <xf numFmtId="164" fontId="6" fillId="0" borderId="942" xfId="0" applyNumberFormat="1" applyFont="1" applyFill="1" applyBorder="1" applyAlignment="1" applyProtection="1">
      <alignment horizontal="left" vertical="center"/>
      <protection hidden="1"/>
    </xf>
    <xf numFmtId="0" fontId="2" fillId="7" borderId="109" xfId="0" applyFont="1" applyFill="1" applyBorder="1" applyAlignment="1">
      <alignment vertical="center"/>
    </xf>
    <xf numFmtId="0" fontId="2" fillId="7" borderId="61" xfId="0" applyFont="1" applyFill="1" applyBorder="1" applyAlignment="1">
      <alignment vertical="center"/>
    </xf>
    <xf numFmtId="0" fontId="5" fillId="2" borderId="108" xfId="0" applyFont="1" applyFill="1" applyBorder="1" applyAlignment="1">
      <alignment vertical="center"/>
    </xf>
    <xf numFmtId="0" fontId="5" fillId="2" borderId="3" xfId="0" applyFont="1" applyFill="1" applyBorder="1" applyAlignment="1">
      <alignment vertical="center"/>
    </xf>
    <xf numFmtId="0" fontId="5" fillId="2" borderId="502" xfId="0" applyFont="1" applyFill="1" applyBorder="1" applyAlignment="1">
      <alignment vertical="center"/>
    </xf>
    <xf numFmtId="0" fontId="8" fillId="0" borderId="182" xfId="0" applyFont="1" applyBorder="1" applyAlignment="1">
      <alignment horizontal="left" vertical="center"/>
    </xf>
    <xf numFmtId="0" fontId="8" fillId="0" borderId="183" xfId="0" applyFont="1" applyBorder="1" applyAlignment="1">
      <alignment horizontal="left" vertical="center"/>
    </xf>
    <xf numFmtId="0" fontId="8" fillId="0" borderId="184" xfId="0" applyFont="1" applyBorder="1" applyAlignment="1">
      <alignment horizontal="left" vertical="center"/>
    </xf>
    <xf numFmtId="0" fontId="0" fillId="0" borderId="160" xfId="0" applyBorder="1" applyAlignment="1">
      <alignment horizontal="center"/>
    </xf>
    <xf numFmtId="0" fontId="0" fillId="0" borderId="161" xfId="0" applyBorder="1" applyAlignment="1">
      <alignment horizontal="center"/>
    </xf>
    <xf numFmtId="0" fontId="3" fillId="0" borderId="161" xfId="0" applyFont="1" applyBorder="1" applyAlignment="1">
      <alignment horizontal="left" vertical="center"/>
    </xf>
    <xf numFmtId="0" fontId="0" fillId="0" borderId="161" xfId="0" applyBorder="1" applyAlignment="1">
      <alignment horizontal="left" vertical="center"/>
    </xf>
    <xf numFmtId="0" fontId="0" fillId="0" borderId="179" xfId="0" applyBorder="1" applyAlignment="1">
      <alignment horizontal="left" vertical="center"/>
    </xf>
    <xf numFmtId="0" fontId="4" fillId="0" borderId="697" xfId="0" applyFont="1" applyFill="1" applyBorder="1" applyAlignment="1">
      <alignment horizontal="right" vertical="center"/>
    </xf>
    <xf numFmtId="0" fontId="4" fillId="0" borderId="698" xfId="0" applyFont="1" applyFill="1" applyBorder="1" applyAlignment="1">
      <alignment horizontal="right" vertical="center"/>
    </xf>
    <xf numFmtId="14" fontId="4" fillId="0" borderId="698" xfId="0" applyNumberFormat="1" applyFont="1" applyFill="1" applyBorder="1" applyAlignment="1" applyProtection="1">
      <alignment horizontal="center" vertical="center"/>
    </xf>
    <xf numFmtId="14" fontId="4" fillId="0" borderId="699" xfId="0" applyNumberFormat="1" applyFont="1" applyFill="1" applyBorder="1" applyAlignment="1" applyProtection="1">
      <alignment horizontal="center" vertical="center"/>
    </xf>
    <xf numFmtId="0" fontId="9" fillId="0" borderId="160" xfId="0" applyFont="1" applyBorder="1" applyAlignment="1">
      <alignment horizontal="center" vertical="top"/>
    </xf>
    <xf numFmtId="0" fontId="9" fillId="0" borderId="161" xfId="0" applyFont="1" applyBorder="1" applyAlignment="1">
      <alignment horizontal="center" vertical="top"/>
    </xf>
    <xf numFmtId="0" fontId="8" fillId="0" borderId="601" xfId="0" applyFont="1" applyBorder="1" applyAlignment="1">
      <alignment horizontal="left" vertical="center"/>
    </xf>
    <xf numFmtId="0" fontId="3" fillId="0" borderId="322" xfId="3" applyBorder="1" applyAlignment="1" applyProtection="1">
      <alignment horizontal="center" vertical="center"/>
      <protection hidden="1"/>
    </xf>
    <xf numFmtId="0" fontId="3" fillId="0" borderId="602" xfId="3" applyBorder="1" applyAlignment="1" applyProtection="1">
      <alignment horizontal="center" vertical="center"/>
      <protection hidden="1"/>
    </xf>
    <xf numFmtId="0" fontId="8" fillId="0" borderId="12" xfId="0" applyFont="1" applyBorder="1" applyAlignment="1">
      <alignment horizontal="center" vertical="top" wrapText="1"/>
    </xf>
    <xf numFmtId="0" fontId="8" fillId="0" borderId="0" xfId="0" applyFont="1" applyBorder="1" applyAlignment="1">
      <alignment horizontal="center" vertical="top" wrapText="1"/>
    </xf>
    <xf numFmtId="0" fontId="8" fillId="0" borderId="35" xfId="0" applyFont="1" applyBorder="1" applyAlignment="1">
      <alignment horizontal="center" vertical="top" wrapText="1"/>
    </xf>
    <xf numFmtId="49" fontId="3" fillId="0" borderId="26" xfId="0" applyNumberFormat="1" applyFont="1" applyBorder="1" applyAlignment="1">
      <alignment horizontal="center" vertical="center"/>
    </xf>
    <xf numFmtId="49" fontId="3" fillId="0" borderId="119" xfId="0" applyNumberFormat="1" applyFont="1" applyBorder="1" applyAlignment="1">
      <alignment vertical="center"/>
    </xf>
    <xf numFmtId="49" fontId="3" fillId="0" borderId="26" xfId="0" applyNumberFormat="1" applyFont="1" applyBorder="1" applyAlignment="1">
      <alignment vertical="center"/>
    </xf>
    <xf numFmtId="49" fontId="3" fillId="0" borderId="172" xfId="0" applyNumberFormat="1" applyFont="1" applyBorder="1" applyAlignment="1">
      <alignment vertical="center"/>
    </xf>
    <xf numFmtId="0" fontId="0" fillId="0" borderId="26" xfId="0" applyBorder="1" applyAlignment="1">
      <alignment horizontal="center" vertical="center"/>
    </xf>
    <xf numFmtId="49" fontId="3" fillId="0" borderId="150" xfId="0" applyNumberFormat="1" applyFont="1" applyBorder="1" applyAlignment="1">
      <alignment horizontal="center" vertical="center"/>
    </xf>
    <xf numFmtId="1" fontId="3" fillId="0" borderId="150" xfId="0" applyNumberFormat="1" applyFont="1" applyBorder="1" applyAlignment="1" applyProtection="1">
      <alignment horizontal="center" vertical="center"/>
      <protection locked="0"/>
    </xf>
    <xf numFmtId="1" fontId="3" fillId="0" borderId="26" xfId="0" applyNumberFormat="1" applyFont="1" applyBorder="1" applyAlignment="1" applyProtection="1">
      <alignment horizontal="center" vertical="center"/>
      <protection locked="0"/>
    </xf>
    <xf numFmtId="1" fontId="3" fillId="0" borderId="172" xfId="0" applyNumberFormat="1" applyFont="1" applyBorder="1" applyAlignment="1" applyProtection="1">
      <alignment horizontal="center" vertical="center"/>
      <protection locked="0"/>
    </xf>
    <xf numFmtId="4" fontId="3" fillId="0" borderId="300" xfId="0" applyNumberFormat="1" applyFont="1" applyBorder="1" applyAlignment="1" applyProtection="1">
      <alignment horizontal="right" vertical="center"/>
    </xf>
    <xf numFmtId="49" fontId="3" fillId="0" borderId="860" xfId="0" applyNumberFormat="1" applyFont="1" applyBorder="1" applyAlignment="1">
      <alignment horizontal="left" vertical="center"/>
    </xf>
    <xf numFmtId="49" fontId="3" fillId="0" borderId="868" xfId="0" applyNumberFormat="1" applyFont="1" applyBorder="1" applyAlignment="1">
      <alignment horizontal="left" vertical="center"/>
    </xf>
    <xf numFmtId="49" fontId="3" fillId="0" borderId="114" xfId="0" applyNumberFormat="1" applyFont="1" applyBorder="1" applyAlignment="1">
      <alignment horizontal="left" vertical="center"/>
    </xf>
    <xf numFmtId="49" fontId="3" fillId="0" borderId="198" xfId="0" applyNumberFormat="1" applyFont="1" applyBorder="1" applyAlignment="1">
      <alignment horizontal="left" vertical="center"/>
    </xf>
    <xf numFmtId="4" fontId="0" fillId="0" borderId="8" xfId="0" applyNumberFormat="1" applyBorder="1" applyAlignment="1">
      <alignment horizontal="center"/>
    </xf>
    <xf numFmtId="4" fontId="0" fillId="0" borderId="9" xfId="0" applyNumberFormat="1" applyBorder="1" applyAlignment="1">
      <alignment horizontal="center"/>
    </xf>
    <xf numFmtId="4" fontId="3" fillId="0" borderId="305" xfId="0" applyNumberFormat="1" applyFont="1" applyBorder="1" applyAlignment="1">
      <alignment horizontal="left" vertical="center"/>
    </xf>
    <xf numFmtId="4" fontId="0" fillId="0" borderId="276" xfId="0" applyNumberFormat="1" applyBorder="1" applyAlignment="1">
      <alignment horizontal="left" vertical="center"/>
    </xf>
    <xf numFmtId="49" fontId="3" fillId="0" borderId="144" xfId="0" applyNumberFormat="1" applyFont="1" applyBorder="1" applyAlignment="1">
      <alignment horizontal="center" vertical="center"/>
    </xf>
    <xf numFmtId="49" fontId="3" fillId="0" borderId="114" xfId="0" applyNumberFormat="1" applyFont="1" applyBorder="1" applyAlignment="1">
      <alignment horizontal="center" vertical="center"/>
    </xf>
    <xf numFmtId="49" fontId="3" fillId="0" borderId="114" xfId="0" applyNumberFormat="1" applyFont="1" applyBorder="1" applyAlignment="1">
      <alignment horizontal="right" vertical="center"/>
    </xf>
    <xf numFmtId="49" fontId="3" fillId="12" borderId="291" xfId="0" applyNumberFormat="1" applyFont="1" applyFill="1" applyBorder="1" applyAlignment="1" applyProtection="1">
      <alignment horizontal="center" vertical="center"/>
    </xf>
    <xf numFmtId="0" fontId="3" fillId="0" borderId="300" xfId="0" applyNumberFormat="1" applyFont="1" applyBorder="1" applyAlignment="1" applyProtection="1">
      <alignment horizontal="right" vertical="center"/>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8" fillId="0" borderId="121" xfId="0" applyFont="1" applyBorder="1" applyAlignment="1">
      <alignment horizontal="center" vertical="top" wrapText="1"/>
    </xf>
    <xf numFmtId="1" fontId="3" fillId="0" borderId="157" xfId="0" applyNumberFormat="1" applyFont="1" applyBorder="1" applyAlignment="1" applyProtection="1">
      <alignment horizontal="center" vertical="center"/>
      <protection locked="0"/>
    </xf>
    <xf numFmtId="1" fontId="3" fillId="0" borderId="112" xfId="0" applyNumberFormat="1" applyFont="1" applyBorder="1" applyAlignment="1" applyProtection="1">
      <alignment horizontal="center" vertical="center"/>
      <protection locked="0"/>
    </xf>
    <xf numFmtId="1" fontId="3" fillId="0" borderId="158" xfId="0" applyNumberFormat="1" applyFont="1" applyBorder="1" applyAlignment="1" applyProtection="1">
      <alignment horizontal="center" vertical="center"/>
      <protection locked="0"/>
    </xf>
    <xf numFmtId="49" fontId="3" fillId="0" borderId="336" xfId="0" applyNumberFormat="1" applyFont="1" applyBorder="1" applyAlignment="1">
      <alignment horizontal="center" vertical="center"/>
    </xf>
    <xf numFmtId="49" fontId="3" fillId="0" borderId="320" xfId="0" applyNumberFormat="1" applyFont="1" applyBorder="1" applyAlignment="1">
      <alignment horizontal="center" vertical="center"/>
    </xf>
    <xf numFmtId="49" fontId="3" fillId="0" borderId="122" xfId="0" applyNumberFormat="1" applyFont="1" applyBorder="1" applyAlignment="1">
      <alignment vertical="center"/>
    </xf>
    <xf numFmtId="49" fontId="3" fillId="0" borderId="112" xfId="0" applyNumberFormat="1" applyFont="1" applyBorder="1" applyAlignment="1">
      <alignment vertical="center"/>
    </xf>
    <xf numFmtId="49" fontId="3" fillId="0" borderId="158" xfId="0" applyNumberFormat="1" applyFont="1" applyBorder="1" applyAlignment="1">
      <alignment vertical="center"/>
    </xf>
    <xf numFmtId="49" fontId="3" fillId="12" borderId="648" xfId="0" applyNumberFormat="1" applyFont="1" applyFill="1" applyBorder="1" applyAlignment="1">
      <alignment vertical="center"/>
    </xf>
    <xf numFmtId="0" fontId="8" fillId="0" borderId="104" xfId="0" applyFont="1" applyBorder="1" applyAlignment="1">
      <alignment vertical="center"/>
    </xf>
    <xf numFmtId="4" fontId="0" fillId="12" borderId="920" xfId="0" applyNumberFormat="1" applyFill="1" applyBorder="1" applyAlignment="1">
      <alignment horizontal="center"/>
    </xf>
    <xf numFmtId="0" fontId="0" fillId="0" borderId="35" xfId="0" applyBorder="1" applyAlignment="1"/>
    <xf numFmtId="0" fontId="8" fillId="0" borderId="124" xfId="0" applyFont="1" applyBorder="1" applyAlignment="1">
      <alignment vertical="center" wrapText="1"/>
    </xf>
    <xf numFmtId="0" fontId="8" fillId="0" borderId="117" xfId="0" applyFont="1" applyBorder="1" applyAlignment="1">
      <alignment vertical="center" wrapText="1"/>
    </xf>
    <xf numFmtId="0" fontId="8" fillId="0" borderId="125" xfId="0" applyFont="1" applyBorder="1" applyAlignment="1">
      <alignment vertical="center" wrapText="1"/>
    </xf>
    <xf numFmtId="0" fontId="0" fillId="0" borderId="138" xfId="0" applyBorder="1" applyAlignment="1">
      <alignment vertical="center"/>
    </xf>
    <xf numFmtId="0" fontId="0" fillId="0" borderId="128" xfId="0" applyBorder="1" applyAlignment="1">
      <alignment vertical="center"/>
    </xf>
    <xf numFmtId="0" fontId="0" fillId="0" borderId="130" xfId="0" applyBorder="1" applyAlignment="1">
      <alignment vertical="center"/>
    </xf>
    <xf numFmtId="0" fontId="8" fillId="0" borderId="2"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0" fillId="0" borderId="128" xfId="0" applyBorder="1" applyAlignment="1" applyProtection="1">
      <alignment vertical="center"/>
      <protection locked="0"/>
    </xf>
    <xf numFmtId="0" fontId="0" fillId="0" borderId="132" xfId="0" applyBorder="1" applyAlignment="1" applyProtection="1">
      <alignment vertical="center"/>
      <protection locked="0"/>
    </xf>
    <xf numFmtId="0" fontId="3" fillId="0" borderId="335" xfId="0" applyFont="1" applyBorder="1" applyAlignment="1">
      <alignment horizontal="center" vertical="center"/>
    </xf>
    <xf numFmtId="0" fontId="3" fillId="0" borderId="291" xfId="0" applyFont="1" applyBorder="1" applyAlignment="1">
      <alignment horizontal="center" vertical="center"/>
    </xf>
    <xf numFmtId="0" fontId="3" fillId="12" borderId="286" xfId="0" applyFont="1" applyFill="1" applyBorder="1" applyAlignment="1">
      <alignment horizontal="center" vertical="center"/>
    </xf>
    <xf numFmtId="1" fontId="3" fillId="0" borderId="114" xfId="0" applyNumberFormat="1" applyFont="1" applyBorder="1" applyAlignment="1" applyProtection="1">
      <alignment horizontal="right" vertical="center"/>
      <protection locked="0"/>
    </xf>
    <xf numFmtId="0" fontId="3" fillId="0" borderId="142" xfId="0" applyFont="1" applyBorder="1" applyAlignment="1">
      <alignment horizontal="center" vertical="center"/>
    </xf>
    <xf numFmtId="0" fontId="3" fillId="0" borderId="101" xfId="0" applyFont="1" applyBorder="1" applyAlignment="1">
      <alignment horizontal="center" vertical="center"/>
    </xf>
    <xf numFmtId="0" fontId="3" fillId="0" borderId="199" xfId="0" applyFont="1" applyBorder="1" applyAlignment="1">
      <alignment horizontal="center" vertical="center"/>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5" xfId="0" applyFont="1" applyBorder="1" applyAlignment="1">
      <alignment vertical="top" wrapText="1"/>
    </xf>
    <xf numFmtId="0" fontId="8" fillId="0" borderId="17" xfId="0" applyFont="1" applyBorder="1" applyAlignment="1">
      <alignment vertical="top" wrapText="1"/>
    </xf>
    <xf numFmtId="0" fontId="8" fillId="0" borderId="6" xfId="0" applyFont="1" applyBorder="1" applyAlignment="1">
      <alignment vertical="top" wrapText="1"/>
    </xf>
    <xf numFmtId="0" fontId="8" fillId="0" borderId="36" xfId="0" applyFont="1" applyBorder="1" applyAlignment="1">
      <alignment vertical="top" wrapText="1"/>
    </xf>
    <xf numFmtId="0" fontId="3" fillId="12" borderId="289" xfId="0" applyFont="1" applyFill="1" applyBorder="1" applyAlignment="1" applyProtection="1">
      <alignment vertical="center"/>
    </xf>
    <xf numFmtId="0" fontId="3" fillId="12" borderId="297" xfId="0" applyFont="1" applyFill="1" applyBorder="1" applyAlignment="1" applyProtection="1">
      <alignment vertical="center"/>
    </xf>
    <xf numFmtId="0" fontId="3" fillId="0" borderId="289" xfId="0" applyFont="1" applyBorder="1" applyAlignment="1" applyProtection="1">
      <alignment vertical="center"/>
      <protection locked="0"/>
    </xf>
    <xf numFmtId="0" fontId="3" fillId="0" borderId="285" xfId="0" applyFont="1" applyBorder="1" applyAlignment="1" applyProtection="1">
      <alignment horizontal="center" vertical="center"/>
      <protection locked="0"/>
    </xf>
    <xf numFmtId="0" fontId="3" fillId="0" borderId="253" xfId="0" applyFont="1" applyBorder="1" applyAlignment="1" applyProtection="1">
      <alignment horizontal="center" vertical="center"/>
      <protection locked="0"/>
    </xf>
    <xf numFmtId="0" fontId="3" fillId="0" borderId="180" xfId="0" applyFont="1" applyBorder="1" applyAlignment="1">
      <alignment vertical="center"/>
    </xf>
    <xf numFmtId="0" fontId="3" fillId="0" borderId="181" xfId="0" applyFont="1" applyBorder="1" applyAlignment="1">
      <alignment vertical="center"/>
    </xf>
    <xf numFmtId="0" fontId="3" fillId="0" borderId="276" xfId="0" applyFont="1" applyBorder="1" applyAlignment="1">
      <alignment vertical="center"/>
    </xf>
    <xf numFmtId="0" fontId="3" fillId="0" borderId="307" xfId="0" applyFont="1" applyBorder="1" applyAlignment="1">
      <alignment vertical="center"/>
    </xf>
    <xf numFmtId="0" fontId="3" fillId="0" borderId="29" xfId="0" applyFont="1" applyBorder="1" applyAlignment="1">
      <alignment vertical="center"/>
    </xf>
    <xf numFmtId="0" fontId="3" fillId="12" borderId="276" xfId="0" applyFont="1" applyFill="1" applyBorder="1" applyAlignment="1">
      <alignment horizontal="center" vertical="center"/>
    </xf>
    <xf numFmtId="0" fontId="3" fillId="0" borderId="276" xfId="0" applyFont="1" applyBorder="1" applyAlignment="1">
      <alignment horizontal="center" vertical="center"/>
    </xf>
    <xf numFmtId="0" fontId="3" fillId="0" borderId="273" xfId="0" applyFont="1" applyBorder="1" applyAlignment="1">
      <alignment horizontal="center" vertical="center"/>
    </xf>
    <xf numFmtId="0" fontId="3" fillId="0" borderId="185" xfId="0" applyFont="1" applyBorder="1" applyAlignment="1">
      <alignment horizontal="left" vertical="center"/>
    </xf>
    <xf numFmtId="0" fontId="3" fillId="0" borderId="150"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left" vertical="center"/>
    </xf>
    <xf numFmtId="0" fontId="3" fillId="0" borderId="172" xfId="0" applyFont="1" applyBorder="1" applyAlignment="1">
      <alignment horizontal="left" vertical="center"/>
    </xf>
    <xf numFmtId="0" fontId="3" fillId="0" borderId="305" xfId="0" applyFont="1" applyBorder="1" applyAlignment="1">
      <alignment horizontal="left" vertical="center"/>
    </xf>
    <xf numFmtId="0" fontId="3" fillId="0" borderId="276" xfId="0" applyFont="1" applyBorder="1" applyAlignment="1">
      <alignment horizontal="left" vertical="center"/>
    </xf>
    <xf numFmtId="0" fontId="3" fillId="0" borderId="118" xfId="0" applyFont="1" applyBorder="1" applyAlignment="1">
      <alignment horizontal="left" vertical="center"/>
    </xf>
    <xf numFmtId="0" fontId="8" fillId="0" borderId="202" xfId="0" applyFont="1" applyBorder="1" applyAlignment="1">
      <alignment vertical="center"/>
    </xf>
    <xf numFmtId="0" fontId="8" fillId="0" borderId="114" xfId="0" applyFont="1" applyBorder="1" applyAlignment="1">
      <alignment vertical="center"/>
    </xf>
    <xf numFmtId="0" fontId="8" fillId="0" borderId="145" xfId="0" applyFont="1" applyBorder="1" applyAlignment="1">
      <alignment vertical="center"/>
    </xf>
    <xf numFmtId="4" fontId="3" fillId="0" borderId="557" xfId="0" applyNumberFormat="1" applyFont="1" applyBorder="1" applyAlignment="1">
      <alignment horizontal="center" vertical="center"/>
    </xf>
    <xf numFmtId="4" fontId="3" fillId="0" borderId="518" xfId="0" applyNumberFormat="1" applyFont="1" applyBorder="1" applyAlignment="1">
      <alignment horizontal="center" vertical="center"/>
    </xf>
    <xf numFmtId="0" fontId="1" fillId="0" borderId="150" xfId="0" applyFont="1" applyBorder="1" applyAlignment="1">
      <alignment vertical="center"/>
    </xf>
    <xf numFmtId="0" fontId="3" fillId="0" borderId="118" xfId="0" applyFont="1" applyBorder="1" applyAlignment="1">
      <alignment vertical="center"/>
    </xf>
    <xf numFmtId="0" fontId="3" fillId="0" borderId="129" xfId="0" applyFont="1" applyBorder="1" applyAlignment="1">
      <alignment vertical="center"/>
    </xf>
    <xf numFmtId="0" fontId="3" fillId="0" borderId="132" xfId="0" applyFont="1" applyBorder="1" applyAlignment="1">
      <alignment vertical="center"/>
    </xf>
    <xf numFmtId="0" fontId="3" fillId="0" borderId="15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72" xfId="0" applyFont="1" applyBorder="1" applyAlignment="1" applyProtection="1">
      <alignment horizontal="center" vertical="center"/>
      <protection locked="0"/>
    </xf>
    <xf numFmtId="49" fontId="3" fillId="0" borderId="306" xfId="0" applyNumberFormat="1" applyFont="1" applyBorder="1" applyAlignment="1" applyProtection="1">
      <alignment vertical="center"/>
      <protection locked="0"/>
    </xf>
    <xf numFmtId="49" fontId="3" fillId="0" borderId="276" xfId="0" applyNumberFormat="1" applyFont="1" applyBorder="1" applyAlignment="1" applyProtection="1">
      <alignment vertical="center"/>
      <protection locked="0"/>
    </xf>
    <xf numFmtId="2" fontId="3" fillId="0" borderId="129" xfId="0" applyNumberFormat="1" applyFont="1" applyBorder="1" applyAlignment="1" applyProtection="1">
      <alignment horizontal="center" vertical="center"/>
      <protection locked="0"/>
    </xf>
    <xf numFmtId="2" fontId="3" fillId="0" borderId="128" xfId="0" applyNumberFormat="1" applyFont="1" applyBorder="1" applyAlignment="1" applyProtection="1">
      <alignment horizontal="center" vertical="center"/>
      <protection locked="0"/>
    </xf>
    <xf numFmtId="2" fontId="3" fillId="0" borderId="130" xfId="0" applyNumberFormat="1" applyFont="1" applyBorder="1" applyAlignment="1" applyProtection="1">
      <alignment horizontal="center" vertical="center"/>
      <protection locked="0"/>
    </xf>
    <xf numFmtId="0" fontId="0" fillId="0" borderId="308" xfId="0" applyFill="1" applyBorder="1" applyAlignment="1" applyProtection="1">
      <alignment vertical="center"/>
      <protection hidden="1"/>
    </xf>
    <xf numFmtId="0" fontId="0" fillId="0" borderId="286" xfId="0" applyFill="1" applyBorder="1" applyAlignment="1" applyProtection="1">
      <alignment vertical="center"/>
      <protection hidden="1"/>
    </xf>
    <xf numFmtId="0" fontId="3" fillId="0" borderId="8" xfId="0" applyFont="1" applyBorder="1" applyAlignment="1">
      <alignment vertical="center"/>
    </xf>
    <xf numFmtId="0" fontId="3" fillId="0" borderId="9" xfId="0" applyFont="1" applyBorder="1" applyAlignment="1">
      <alignment vertical="center"/>
    </xf>
    <xf numFmtId="4" fontId="3" fillId="0" borderId="150" xfId="0" applyNumberFormat="1" applyFont="1" applyBorder="1" applyAlignment="1" applyProtection="1">
      <alignment horizontal="center" vertical="center"/>
      <protection locked="0"/>
    </xf>
    <xf numFmtId="4" fontId="3" fillId="0" borderId="26" xfId="0" applyNumberFormat="1" applyFont="1" applyBorder="1" applyAlignment="1" applyProtection="1">
      <alignment horizontal="center" vertical="center"/>
      <protection locked="0"/>
    </xf>
    <xf numFmtId="4" fontId="3" fillId="0" borderId="172" xfId="0" applyNumberFormat="1" applyFont="1" applyBorder="1" applyAlignment="1" applyProtection="1">
      <alignment horizontal="center" vertical="center"/>
      <protection locked="0"/>
    </xf>
    <xf numFmtId="0" fontId="3" fillId="0" borderId="119" xfId="0" applyFont="1" applyBorder="1" applyAlignment="1">
      <alignment horizontal="center" vertical="center"/>
    </xf>
    <xf numFmtId="0" fontId="3" fillId="0" borderId="123" xfId="0" applyFont="1" applyBorder="1" applyAlignment="1">
      <alignment horizontal="left" vertical="center"/>
    </xf>
    <xf numFmtId="4" fontId="3" fillId="0" borderId="276" xfId="0" applyNumberFormat="1" applyFont="1" applyBorder="1" applyAlignment="1" applyProtection="1">
      <alignment horizontal="right" vertical="center"/>
      <protection locked="0"/>
    </xf>
    <xf numFmtId="0" fontId="3" fillId="12" borderId="253" xfId="0" applyFont="1" applyFill="1" applyBorder="1" applyAlignment="1">
      <alignment horizontal="center" vertical="center"/>
    </xf>
    <xf numFmtId="0" fontId="3" fillId="0" borderId="138" xfId="0" applyFont="1" applyBorder="1" applyAlignment="1">
      <alignment horizontal="center" vertical="center"/>
    </xf>
    <xf numFmtId="0" fontId="3" fillId="0" borderId="128" xfId="0" applyFont="1" applyBorder="1" applyAlignment="1">
      <alignment horizontal="center" vertical="center"/>
    </xf>
    <xf numFmtId="0" fontId="3" fillId="0" borderId="130" xfId="0" applyFont="1" applyBorder="1" applyAlignment="1">
      <alignment horizontal="center" vertical="center"/>
    </xf>
    <xf numFmtId="4" fontId="0" fillId="0" borderId="154" xfId="0" applyNumberFormat="1" applyBorder="1" applyAlignment="1" applyProtection="1">
      <alignment horizontal="center" vertical="center"/>
      <protection locked="0"/>
    </xf>
    <xf numFmtId="4" fontId="0" fillId="0" borderId="155" xfId="0" applyNumberFormat="1" applyBorder="1" applyAlignment="1" applyProtection="1">
      <alignment horizontal="center" vertical="center"/>
      <protection locked="0"/>
    </xf>
    <xf numFmtId="4" fontId="0" fillId="0" borderId="207" xfId="0" applyNumberFormat="1" applyBorder="1" applyAlignment="1" applyProtection="1">
      <alignment horizontal="center" vertical="center"/>
      <protection locked="0"/>
    </xf>
    <xf numFmtId="3" fontId="3" fillId="0" borderId="148" xfId="0" applyNumberFormat="1" applyFont="1" applyBorder="1" applyAlignment="1" applyProtection="1">
      <alignment horizontal="center" vertical="center"/>
      <protection locked="0"/>
    </xf>
    <xf numFmtId="3" fontId="3" fillId="0" borderId="9" xfId="0" applyNumberFormat="1" applyFont="1" applyBorder="1" applyAlignment="1" applyProtection="1">
      <alignment horizontal="center" vertical="center"/>
      <protection locked="0"/>
    </xf>
    <xf numFmtId="3" fontId="3" fillId="0" borderId="185" xfId="0" applyNumberFormat="1" applyFont="1" applyBorder="1" applyAlignment="1" applyProtection="1">
      <alignment horizontal="center" vertical="center"/>
      <protection locked="0"/>
    </xf>
    <xf numFmtId="0" fontId="1" fillId="0" borderId="148" xfId="0" applyFont="1" applyBorder="1" applyAlignment="1">
      <alignment vertical="center"/>
    </xf>
    <xf numFmtId="0" fontId="3" fillId="0" borderId="30" xfId="0" applyFont="1" applyBorder="1" applyAlignment="1">
      <alignment vertical="center"/>
    </xf>
    <xf numFmtId="0" fontId="3" fillId="6" borderId="296" xfId="0" applyFont="1" applyFill="1" applyBorder="1" applyAlignment="1">
      <alignment horizontal="left" vertical="center"/>
    </xf>
    <xf numFmtId="0" fontId="3" fillId="6" borderId="289" xfId="0" applyFont="1" applyFill="1" applyBorder="1" applyAlignment="1">
      <alignment horizontal="left" vertical="center"/>
    </xf>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35" xfId="0" applyFont="1" applyBorder="1" applyAlignment="1">
      <alignment horizontal="left" vertical="top"/>
    </xf>
    <xf numFmtId="0" fontId="8" fillId="0" borderId="17" xfId="0" applyFont="1" applyBorder="1" applyAlignment="1">
      <alignment horizontal="left" vertical="top"/>
    </xf>
    <xf numFmtId="0" fontId="8" fillId="0" borderId="6" xfId="0" applyFont="1" applyBorder="1" applyAlignment="1">
      <alignment horizontal="left" vertical="top"/>
    </xf>
    <xf numFmtId="0" fontId="8" fillId="0" borderId="36" xfId="0" applyFont="1" applyBorder="1" applyAlignment="1">
      <alignment horizontal="left" vertical="top"/>
    </xf>
    <xf numFmtId="0" fontId="0" fillId="0" borderId="2" xfId="0" applyBorder="1" applyAlignment="1">
      <alignment horizontal="center" vertical="top"/>
    </xf>
    <xf numFmtId="0" fontId="0" fillId="0" borderId="0" xfId="0" applyBorder="1" applyAlignment="1">
      <alignment horizontal="center" vertical="top"/>
    </xf>
    <xf numFmtId="0" fontId="0" fillId="0" borderId="35" xfId="0" applyBorder="1" applyAlignment="1">
      <alignment horizontal="center" vertical="top"/>
    </xf>
    <xf numFmtId="4" fontId="0" fillId="0" borderId="150" xfId="0" applyNumberFormat="1" applyBorder="1" applyAlignment="1" applyProtection="1">
      <alignment horizontal="right" vertical="center"/>
    </xf>
    <xf numFmtId="4" fontId="0" fillId="0" borderId="26" xfId="0" applyNumberFormat="1" applyBorder="1" applyAlignment="1" applyProtection="1">
      <alignment horizontal="right" vertical="center"/>
    </xf>
    <xf numFmtId="4" fontId="0" fillId="0" borderId="172" xfId="0" applyNumberFormat="1" applyBorder="1" applyAlignment="1" applyProtection="1">
      <alignment horizontal="right" vertical="center"/>
    </xf>
    <xf numFmtId="0" fontId="0" fillId="0" borderId="293" xfId="0" applyBorder="1" applyAlignment="1">
      <alignment vertical="center"/>
    </xf>
    <xf numFmtId="0" fontId="0" fillId="0" borderId="294" xfId="0" applyBorder="1" applyAlignment="1">
      <alignment vertical="center"/>
    </xf>
    <xf numFmtId="4" fontId="3" fillId="0" borderId="129" xfId="0" applyNumberFormat="1" applyFont="1" applyBorder="1" applyAlignment="1" applyProtection="1">
      <alignment horizontal="right" vertical="center"/>
      <protection locked="0"/>
    </xf>
    <xf numFmtId="4" fontId="3" fillId="0" borderId="128" xfId="0" applyNumberFormat="1" applyFont="1" applyBorder="1" applyAlignment="1" applyProtection="1">
      <alignment horizontal="right" vertical="center"/>
      <protection locked="0"/>
    </xf>
    <xf numFmtId="4" fontId="3" fillId="0" borderId="130" xfId="0" applyNumberFormat="1" applyFont="1" applyBorder="1" applyAlignment="1" applyProtection="1">
      <alignment horizontal="right" vertical="center"/>
      <protection locked="0"/>
    </xf>
    <xf numFmtId="0" fontId="9" fillId="0" borderId="252"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4" fontId="3" fillId="0" borderId="276" xfId="0" applyNumberFormat="1" applyFont="1" applyFill="1" applyBorder="1" applyAlignment="1" applyProtection="1">
      <alignment horizontal="right" vertical="center"/>
      <protection hidden="1"/>
    </xf>
    <xf numFmtId="0" fontId="0" fillId="0" borderId="285" xfId="0" applyBorder="1" applyAlignment="1">
      <alignmen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12" borderId="292" xfId="0" applyFill="1" applyBorder="1" applyAlignment="1"/>
    <xf numFmtId="0" fontId="8" fillId="0" borderId="290" xfId="0" applyFont="1" applyBorder="1" applyAlignment="1">
      <alignment vertical="center"/>
    </xf>
    <xf numFmtId="0" fontId="8" fillId="0" borderId="291" xfId="0" applyFont="1" applyBorder="1" applyAlignment="1">
      <alignment vertical="center"/>
    </xf>
    <xf numFmtId="0" fontId="3" fillId="0" borderId="627" xfId="0" applyFont="1" applyBorder="1" applyAlignment="1">
      <alignment vertical="center"/>
    </xf>
    <xf numFmtId="0" fontId="3" fillId="0" borderId="628" xfId="0" applyFont="1" applyBorder="1" applyAlignment="1">
      <alignment vertical="center"/>
    </xf>
    <xf numFmtId="0" fontId="3" fillId="0" borderId="629" xfId="0" applyFont="1" applyBorder="1" applyAlignment="1">
      <alignment vertical="center"/>
    </xf>
    <xf numFmtId="0" fontId="3" fillId="0" borderId="188" xfId="0" applyFont="1" applyBorder="1" applyAlignment="1">
      <alignment vertical="center"/>
    </xf>
    <xf numFmtId="4" fontId="3" fillId="0" borderId="302" xfId="0" applyNumberFormat="1" applyFont="1" applyBorder="1" applyAlignment="1" applyProtection="1">
      <alignment horizontal="right" vertical="center"/>
      <protection locked="0"/>
    </xf>
    <xf numFmtId="4" fontId="3" fillId="0" borderId="253" xfId="0" applyNumberFormat="1" applyFont="1" applyBorder="1" applyAlignment="1" applyProtection="1">
      <alignment horizontal="right" vertical="center"/>
      <protection locked="0"/>
    </xf>
    <xf numFmtId="4" fontId="8" fillId="0" borderId="284" xfId="0" applyNumberFormat="1" applyFont="1" applyBorder="1" applyAlignment="1" applyProtection="1">
      <alignment horizontal="right" vertical="center"/>
      <protection hidden="1"/>
    </xf>
    <xf numFmtId="0" fontId="19" fillId="0" borderId="304" xfId="0" applyFont="1" applyBorder="1" applyAlignment="1">
      <alignment horizontal="left" vertical="center"/>
    </xf>
    <xf numFmtId="0" fontId="0" fillId="0" borderId="291" xfId="0" applyBorder="1" applyAlignment="1">
      <alignment horizontal="left" vertical="center"/>
    </xf>
    <xf numFmtId="0" fontId="8" fillId="0" borderId="291" xfId="0" applyFont="1" applyBorder="1" applyAlignment="1" applyProtection="1">
      <alignment vertical="center"/>
    </xf>
    <xf numFmtId="0" fontId="8" fillId="0" borderId="295" xfId="0" applyFont="1" applyBorder="1" applyAlignment="1" applyProtection="1">
      <alignment vertical="center"/>
    </xf>
    <xf numFmtId="0" fontId="0" fillId="0" borderId="288" xfId="0" applyBorder="1" applyAlignment="1">
      <alignment vertical="center"/>
    </xf>
    <xf numFmtId="0" fontId="0" fillId="0" borderId="8" xfId="0" applyBorder="1" applyAlignment="1">
      <alignment horizontal="center"/>
    </xf>
    <xf numFmtId="0" fontId="0" fillId="0" borderId="9" xfId="0" applyBorder="1" applyAlignment="1">
      <alignment horizontal="center"/>
    </xf>
    <xf numFmtId="0" fontId="3" fillId="0" borderId="198" xfId="0" applyFont="1" applyBorder="1" applyAlignment="1">
      <alignment horizontal="center" vertical="center"/>
    </xf>
    <xf numFmtId="3" fontId="3" fillId="0" borderId="150" xfId="0" applyNumberFormat="1" applyFont="1" applyBorder="1" applyAlignment="1" applyProtection="1">
      <alignment horizontal="center" vertical="center"/>
      <protection locked="0"/>
    </xf>
    <xf numFmtId="3" fontId="3" fillId="0" borderId="26" xfId="0" applyNumberFormat="1" applyFont="1" applyBorder="1" applyAlignment="1" applyProtection="1">
      <alignment horizontal="center" vertical="center"/>
      <protection locked="0"/>
    </xf>
    <xf numFmtId="3" fontId="3" fillId="0" borderId="172" xfId="0" applyNumberFormat="1" applyFont="1" applyBorder="1" applyAlignment="1" applyProtection="1">
      <alignment horizontal="center" vertical="center"/>
      <protection locked="0"/>
    </xf>
    <xf numFmtId="0" fontId="3" fillId="0" borderId="253" xfId="0" applyFont="1" applyBorder="1" applyAlignment="1">
      <alignment horizontal="right" vertical="center"/>
    </xf>
    <xf numFmtId="0" fontId="3" fillId="0" borderId="293" xfId="0" applyFont="1" applyBorder="1" applyAlignment="1">
      <alignment horizontal="right" vertical="center"/>
    </xf>
    <xf numFmtId="0" fontId="50" fillId="0" borderId="300" xfId="0" applyFont="1" applyBorder="1" applyAlignment="1">
      <alignment horizontal="center" vertical="center"/>
    </xf>
    <xf numFmtId="0" fontId="50" fillId="0" borderId="274" xfId="0" applyFont="1" applyBorder="1" applyAlignment="1">
      <alignment horizontal="center" vertical="center"/>
    </xf>
    <xf numFmtId="4" fontId="3" fillId="0" borderId="301" xfId="0" applyNumberFormat="1" applyFont="1" applyBorder="1" applyAlignment="1" applyProtection="1">
      <alignment horizontal="right" vertical="center"/>
      <protection locked="0"/>
    </xf>
    <xf numFmtId="0" fontId="3" fillId="0" borderId="1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18" xfId="0" applyFont="1" applyFill="1" applyBorder="1" applyAlignment="1">
      <alignment horizontal="left" vertical="center"/>
    </xf>
    <xf numFmtId="4" fontId="8" fillId="0" borderId="361" xfId="0" applyNumberFormat="1" applyFont="1" applyBorder="1" applyAlignment="1" applyProtection="1">
      <alignment horizontal="right" vertical="center"/>
      <protection hidden="1"/>
    </xf>
    <xf numFmtId="0" fontId="3" fillId="0" borderId="77" xfId="0" applyFont="1" applyBorder="1" applyAlignment="1">
      <alignment horizontal="center" vertical="center"/>
    </xf>
    <xf numFmtId="0" fontId="8" fillId="0" borderId="2" xfId="0" applyFont="1" applyBorder="1" applyAlignment="1">
      <alignment vertical="top"/>
    </xf>
    <xf numFmtId="0" fontId="8" fillId="0" borderId="0" xfId="0" applyFont="1" applyBorder="1" applyAlignment="1">
      <alignment vertical="top"/>
    </xf>
    <xf numFmtId="0" fontId="8" fillId="0" borderId="35" xfId="0" applyFont="1" applyBorder="1" applyAlignment="1">
      <alignment vertical="top"/>
    </xf>
    <xf numFmtId="0" fontId="8" fillId="0" borderId="17" xfId="0" applyFont="1" applyBorder="1" applyAlignment="1">
      <alignment vertical="top"/>
    </xf>
    <xf numFmtId="0" fontId="8" fillId="0" borderId="6" xfId="0" applyFont="1" applyBorder="1" applyAlignment="1">
      <alignment vertical="top"/>
    </xf>
    <xf numFmtId="0" fontId="8" fillId="0" borderId="36" xfId="0" applyFont="1" applyBorder="1" applyAlignment="1">
      <alignment vertical="top"/>
    </xf>
    <xf numFmtId="0" fontId="0" fillId="12" borderId="281" xfId="0" applyFill="1" applyBorder="1" applyAlignment="1">
      <alignment horizontal="center"/>
    </xf>
    <xf numFmtId="0" fontId="0" fillId="12" borderId="286" xfId="0" applyFill="1" applyBorder="1" applyAlignment="1"/>
    <xf numFmtId="0" fontId="0" fillId="12" borderId="287" xfId="0" applyFill="1" applyBorder="1" applyAlignment="1"/>
    <xf numFmtId="0" fontId="8" fillId="0" borderId="169" xfId="0" applyFont="1" applyBorder="1" applyAlignment="1"/>
    <xf numFmtId="0" fontId="8" fillId="0" borderId="101" xfId="0" applyFont="1" applyBorder="1" applyAlignment="1"/>
    <xf numFmtId="0" fontId="8" fillId="0" borderId="143" xfId="0" applyFont="1" applyBorder="1" applyAlignment="1"/>
    <xf numFmtId="0" fontId="0" fillId="12" borderId="277" xfId="0" applyFill="1" applyBorder="1" applyAlignment="1"/>
    <xf numFmtId="0" fontId="0" fillId="0" borderId="17" xfId="0" applyBorder="1" applyAlignment="1">
      <alignment horizontal="center" vertical="top"/>
    </xf>
    <xf numFmtId="0" fontId="0" fillId="0" borderId="6" xfId="0" applyBorder="1" applyAlignment="1">
      <alignment horizontal="center" vertical="top"/>
    </xf>
    <xf numFmtId="0" fontId="0" fillId="0" borderId="36" xfId="0" applyBorder="1" applyAlignment="1">
      <alignment horizontal="center" vertical="top"/>
    </xf>
    <xf numFmtId="0" fontId="0" fillId="0" borderId="56" xfId="0" applyBorder="1" applyAlignment="1">
      <alignment horizontal="center"/>
    </xf>
    <xf numFmtId="0" fontId="8" fillId="0" borderId="621" xfId="0" applyFont="1" applyBorder="1" applyAlignment="1" applyProtection="1">
      <alignment horizontal="left" vertical="center"/>
      <protection hidden="1"/>
    </xf>
    <xf numFmtId="0" fontId="8" fillId="0" borderId="124" xfId="0" applyFont="1" applyBorder="1" applyAlignment="1"/>
    <xf numFmtId="0" fontId="0" fillId="0" borderId="117" xfId="0" applyBorder="1" applyAlignment="1"/>
    <xf numFmtId="0" fontId="0" fillId="0" borderId="125" xfId="0" applyBorder="1" applyAlignment="1"/>
    <xf numFmtId="1" fontId="3" fillId="0" borderId="129" xfId="0" applyNumberFormat="1" applyFont="1" applyBorder="1" applyAlignment="1" applyProtection="1">
      <alignment horizontal="center" vertical="center"/>
      <protection locked="0"/>
    </xf>
    <xf numFmtId="1" fontId="3" fillId="0" borderId="128" xfId="0" applyNumberFormat="1" applyFont="1" applyBorder="1" applyAlignment="1" applyProtection="1">
      <alignment horizontal="center" vertical="center"/>
      <protection locked="0"/>
    </xf>
    <xf numFmtId="1" fontId="3" fillId="0" borderId="130" xfId="0" applyNumberFormat="1" applyFont="1" applyBorder="1" applyAlignment="1" applyProtection="1">
      <alignment horizontal="center" vertical="center"/>
      <protection locked="0"/>
    </xf>
    <xf numFmtId="0" fontId="0" fillId="0" borderId="309" xfId="0" applyFill="1" applyBorder="1" applyAlignment="1" applyProtection="1">
      <alignment vertical="center"/>
      <protection hidden="1"/>
    </xf>
    <xf numFmtId="0" fontId="0" fillId="0" borderId="310" xfId="0" applyFill="1" applyBorder="1" applyAlignment="1" applyProtection="1">
      <alignment vertical="center"/>
      <protection hidden="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3" fillId="6" borderId="138" xfId="0" applyFont="1" applyFill="1" applyBorder="1" applyAlignment="1">
      <alignment horizontal="center" vertical="center"/>
    </xf>
    <xf numFmtId="0" fontId="3" fillId="6" borderId="128" xfId="0" applyFont="1" applyFill="1" applyBorder="1" applyAlignment="1">
      <alignment horizontal="center" vertical="center"/>
    </xf>
    <xf numFmtId="0" fontId="0" fillId="12" borderId="286" xfId="0" applyFill="1" applyBorder="1" applyAlignment="1">
      <alignment horizontal="center"/>
    </xf>
    <xf numFmtId="4" fontId="0" fillId="0" borderId="150" xfId="0" applyNumberFormat="1" applyBorder="1" applyAlignment="1" applyProtection="1">
      <alignment horizontal="right" vertical="center"/>
      <protection locked="0"/>
    </xf>
    <xf numFmtId="4" fontId="0" fillId="0" borderId="26" xfId="0" applyNumberFormat="1" applyBorder="1" applyAlignment="1" applyProtection="1">
      <alignment horizontal="right" vertical="center"/>
      <protection locked="0"/>
    </xf>
    <xf numFmtId="4" fontId="0" fillId="0" borderId="172" xfId="0" applyNumberFormat="1" applyBorder="1" applyAlignment="1" applyProtection="1">
      <alignment horizontal="right" vertical="center"/>
      <protection locked="0"/>
    </xf>
    <xf numFmtId="0" fontId="0" fillId="12" borderId="291" xfId="0" applyFill="1" applyBorder="1" applyAlignment="1">
      <alignment horizontal="center"/>
    </xf>
    <xf numFmtId="4" fontId="3" fillId="0" borderId="631" xfId="0" applyNumberFormat="1" applyFont="1" applyBorder="1" applyAlignment="1" applyProtection="1">
      <alignment horizontal="right" vertical="center"/>
      <protection locked="0"/>
    </xf>
    <xf numFmtId="4" fontId="3" fillId="0" borderId="253" xfId="0" applyNumberFormat="1" applyFont="1" applyFill="1" applyBorder="1" applyAlignment="1" applyProtection="1">
      <alignment horizontal="right" vertical="center"/>
      <protection hidden="1"/>
    </xf>
    <xf numFmtId="4" fontId="3" fillId="0" borderId="631" xfId="0" applyNumberFormat="1" applyFont="1" applyFill="1" applyBorder="1" applyAlignment="1" applyProtection="1">
      <alignment horizontal="right" vertical="center"/>
      <protection hidden="1"/>
    </xf>
    <xf numFmtId="4" fontId="8" fillId="0" borderId="153" xfId="0" applyNumberFormat="1" applyFont="1" applyBorder="1" applyAlignment="1" applyProtection="1">
      <alignment horizontal="right" vertical="center"/>
    </xf>
    <xf numFmtId="4" fontId="8" fillId="0" borderId="6" xfId="0" applyNumberFormat="1" applyFont="1" applyBorder="1" applyAlignment="1" applyProtection="1">
      <alignment horizontal="right" vertical="center"/>
    </xf>
    <xf numFmtId="4" fontId="8" fillId="0" borderId="176" xfId="0" applyNumberFormat="1" applyFont="1" applyBorder="1" applyAlignment="1" applyProtection="1">
      <alignment horizontal="right" vertical="center"/>
    </xf>
    <xf numFmtId="164" fontId="8" fillId="0" borderId="0" xfId="0" applyNumberFormat="1" applyFont="1" applyBorder="1" applyAlignment="1" applyProtection="1">
      <alignment horizontal="center" vertical="top"/>
      <protection hidden="1"/>
    </xf>
    <xf numFmtId="0" fontId="8" fillId="0" borderId="0" xfId="0" applyFont="1" applyBorder="1" applyAlignment="1" applyProtection="1">
      <alignment horizontal="center" vertical="top"/>
      <protection hidden="1"/>
    </xf>
    <xf numFmtId="0" fontId="8" fillId="0" borderId="35" xfId="0" applyFont="1" applyBorder="1" applyAlignment="1" applyProtection="1">
      <alignment horizontal="center" vertical="top"/>
      <protection hidden="1"/>
    </xf>
    <xf numFmtId="164" fontId="6" fillId="0" borderId="937" xfId="0" applyNumberFormat="1" applyFont="1" applyFill="1" applyBorder="1" applyAlignment="1" applyProtection="1">
      <alignment horizontal="left" vertical="center"/>
      <protection locked="0"/>
    </xf>
    <xf numFmtId="164" fontId="6" fillId="0" borderId="938" xfId="0" applyNumberFormat="1" applyFont="1" applyFill="1" applyBorder="1" applyAlignment="1" applyProtection="1">
      <alignment horizontal="left" vertical="center"/>
      <protection locked="0"/>
    </xf>
    <xf numFmtId="0" fontId="0" fillId="0" borderId="282" xfId="0" applyBorder="1" applyAlignment="1">
      <alignment horizontal="left" vertical="center"/>
    </xf>
    <xf numFmtId="0" fontId="0" fillId="0" borderId="253" xfId="0" applyBorder="1" applyAlignment="1">
      <alignment horizontal="left" vertical="center"/>
    </xf>
    <xf numFmtId="49" fontId="0" fillId="0" borderId="119" xfId="0" applyNumberFormat="1" applyBorder="1" applyAlignment="1" applyProtection="1">
      <alignment horizontal="center" vertical="center"/>
    </xf>
    <xf numFmtId="0" fontId="0" fillId="0" borderId="26" xfId="0" applyNumberFormat="1" applyBorder="1" applyAlignment="1" applyProtection="1">
      <alignment horizontal="center" vertical="center"/>
    </xf>
    <xf numFmtId="0" fontId="0" fillId="0" borderId="81" xfId="0" applyBorder="1" applyAlignment="1" applyProtection="1">
      <alignment horizontal="left" vertical="center"/>
    </xf>
    <xf numFmtId="0" fontId="0" fillId="0" borderId="31" xfId="0" applyBorder="1" applyAlignment="1" applyProtection="1">
      <alignment horizontal="left" vertical="center"/>
    </xf>
    <xf numFmtId="0" fontId="3" fillId="0" borderId="252" xfId="0" applyFont="1" applyBorder="1" applyAlignment="1">
      <alignment horizontal="left" vertical="center"/>
    </xf>
    <xf numFmtId="0" fontId="3" fillId="0" borderId="251" xfId="0" applyFont="1" applyBorder="1" applyAlignment="1">
      <alignment horizontal="left" vertical="center"/>
    </xf>
    <xf numFmtId="164" fontId="0" fillId="0" borderId="705" xfId="0" applyNumberFormat="1" applyBorder="1" applyAlignment="1" applyProtection="1">
      <alignment horizontal="center" vertical="center"/>
    </xf>
    <xf numFmtId="0" fontId="0" fillId="0" borderId="704" xfId="0" applyBorder="1" applyAlignment="1">
      <alignment vertical="center"/>
    </xf>
    <xf numFmtId="0" fontId="0" fillId="0" borderId="705" xfId="0" applyBorder="1" applyAlignment="1">
      <alignment vertical="center"/>
    </xf>
    <xf numFmtId="0" fontId="3" fillId="0" borderId="708" xfId="0" applyFont="1" applyBorder="1" applyAlignment="1" applyProtection="1">
      <alignment vertical="center"/>
      <protection locked="0"/>
    </xf>
    <xf numFmtId="0" fontId="3" fillId="0" borderId="709" xfId="0" applyFont="1" applyBorder="1" applyAlignment="1" applyProtection="1">
      <alignment vertical="center"/>
      <protection locked="0"/>
    </xf>
    <xf numFmtId="4" fontId="3" fillId="0" borderId="150" xfId="0" applyNumberFormat="1" applyFont="1" applyBorder="1" applyAlignment="1" applyProtection="1">
      <alignment horizontal="right" vertical="center"/>
    </xf>
    <xf numFmtId="4" fontId="3" fillId="0" borderId="26" xfId="0" applyNumberFormat="1" applyFont="1" applyBorder="1" applyAlignment="1" applyProtection="1">
      <alignment horizontal="right" vertical="center"/>
    </xf>
    <xf numFmtId="4" fontId="3" fillId="0" borderId="172" xfId="0" applyNumberFormat="1" applyFont="1" applyBorder="1" applyAlignment="1" applyProtection="1">
      <alignment horizontal="right" vertical="center"/>
    </xf>
    <xf numFmtId="0" fontId="0" fillId="0" borderId="26" xfId="0" applyBorder="1" applyAlignment="1">
      <alignment horizontal="left" vertical="center"/>
    </xf>
    <xf numFmtId="0" fontId="0" fillId="0" borderId="118" xfId="0" applyBorder="1" applyAlignment="1">
      <alignment horizontal="left" vertical="center"/>
    </xf>
    <xf numFmtId="0" fontId="9" fillId="0" borderId="9" xfId="0" applyFont="1" applyBorder="1" applyAlignment="1">
      <alignment horizontal="left" vertical="center"/>
    </xf>
    <xf numFmtId="0" fontId="9" fillId="0" borderId="185" xfId="0" applyFont="1" applyBorder="1" applyAlignment="1">
      <alignment horizontal="left" vertical="center"/>
    </xf>
    <xf numFmtId="166" fontId="0" fillId="0" borderId="26" xfId="0" applyNumberFormat="1" applyBorder="1" applyAlignment="1">
      <alignment horizontal="center" vertical="center"/>
    </xf>
    <xf numFmtId="0" fontId="0" fillId="0" borderId="614" xfId="0" applyBorder="1" applyAlignment="1" applyProtection="1">
      <alignment horizontal="center"/>
      <protection hidden="1"/>
    </xf>
    <xf numFmtId="0" fontId="0" fillId="0" borderId="621" xfId="0" applyBorder="1" applyAlignment="1" applyProtection="1">
      <alignment horizontal="center"/>
      <protection hidden="1"/>
    </xf>
    <xf numFmtId="0" fontId="0" fillId="0" borderId="621" xfId="0" applyBorder="1" applyAlignment="1" applyProtection="1">
      <alignment horizontal="center" vertical="center"/>
      <protection hidden="1"/>
    </xf>
    <xf numFmtId="0" fontId="0" fillId="0" borderId="702" xfId="0" applyBorder="1" applyAlignment="1" applyProtection="1">
      <alignment horizontal="center" vertical="center"/>
      <protection hidden="1"/>
    </xf>
    <xf numFmtId="0" fontId="0" fillId="0" borderId="705" xfId="0" applyBorder="1" applyAlignment="1" applyProtection="1">
      <alignment horizontal="left" vertical="center"/>
    </xf>
    <xf numFmtId="0" fontId="0" fillId="0" borderId="707" xfId="0" applyBorder="1" applyAlignment="1" applyProtection="1">
      <alignment horizontal="left" vertical="center"/>
    </xf>
    <xf numFmtId="0" fontId="3" fillId="0" borderId="77"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81" xfId="0" applyFont="1" applyBorder="1" applyAlignment="1" applyProtection="1">
      <alignment horizontal="left" vertical="center"/>
    </xf>
    <xf numFmtId="0" fontId="3" fillId="0" borderId="710" xfId="0" applyFont="1" applyBorder="1" applyAlignment="1" applyProtection="1">
      <alignment horizontal="left" vertical="center"/>
    </xf>
    <xf numFmtId="0" fontId="9" fillId="0" borderId="694" xfId="0" applyFont="1" applyBorder="1" applyAlignment="1">
      <alignment horizontal="center" vertical="center"/>
    </xf>
    <xf numFmtId="0" fontId="9" fillId="0" borderId="695" xfId="0" applyFont="1" applyBorder="1" applyAlignment="1">
      <alignment horizontal="center" vertical="center"/>
    </xf>
    <xf numFmtId="0" fontId="3" fillId="0" borderId="695" xfId="0" applyFont="1" applyBorder="1" applyAlignment="1">
      <alignment horizontal="left" vertical="center"/>
    </xf>
    <xf numFmtId="0" fontId="3" fillId="0" borderId="696" xfId="0" applyFont="1" applyBorder="1" applyAlignment="1">
      <alignment horizontal="left" vertical="center"/>
    </xf>
    <xf numFmtId="4" fontId="0" fillId="0" borderId="129" xfId="0" applyNumberFormat="1" applyBorder="1" applyAlignment="1" applyProtection="1">
      <alignment horizontal="right" vertical="center"/>
      <protection locked="0"/>
    </xf>
    <xf numFmtId="4" fontId="0" fillId="0" borderId="128" xfId="0" applyNumberFormat="1" applyBorder="1" applyAlignment="1" applyProtection="1">
      <alignment horizontal="right" vertical="center"/>
      <protection locked="0"/>
    </xf>
    <xf numFmtId="4" fontId="0" fillId="0" borderId="130" xfId="0" applyNumberFormat="1" applyBorder="1" applyAlignment="1" applyProtection="1">
      <alignment horizontal="right" vertical="center"/>
      <protection locked="0"/>
    </xf>
    <xf numFmtId="0" fontId="0" fillId="0" borderId="77" xfId="0" applyBorder="1" applyAlignment="1">
      <alignment vertical="center"/>
    </xf>
    <xf numFmtId="0" fontId="0" fillId="0" borderId="81" xfId="0" applyBorder="1" applyAlignment="1">
      <alignment vertical="center"/>
    </xf>
    <xf numFmtId="4" fontId="3" fillId="0" borderId="150" xfId="0" applyNumberFormat="1" applyFont="1" applyBorder="1" applyAlignment="1" applyProtection="1">
      <alignment horizontal="right" vertical="center"/>
      <protection locked="0"/>
    </xf>
    <xf numFmtId="4" fontId="3" fillId="0" borderId="26" xfId="0" applyNumberFormat="1" applyFont="1" applyBorder="1" applyAlignment="1" applyProtection="1">
      <alignment horizontal="right" vertical="center"/>
      <protection locked="0"/>
    </xf>
    <xf numFmtId="4" fontId="3" fillId="0" borderId="172" xfId="0" applyNumberFormat="1" applyFont="1" applyBorder="1" applyAlignment="1" applyProtection="1">
      <alignment horizontal="right" vertical="center"/>
      <protection locked="0"/>
    </xf>
    <xf numFmtId="0" fontId="3" fillId="0" borderId="14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8" fillId="0" borderId="2" xfId="0" applyFont="1" applyBorder="1" applyAlignment="1" applyProtection="1">
      <alignment horizontal="center" vertical="top"/>
      <protection hidden="1"/>
    </xf>
    <xf numFmtId="0" fontId="0" fillId="0" borderId="303" xfId="0" applyBorder="1" applyAlignment="1">
      <alignment horizontal="left" vertical="center"/>
    </xf>
    <xf numFmtId="0" fontId="0" fillId="0" borderId="289" xfId="0" applyBorder="1" applyAlignment="1">
      <alignment horizontal="left" vertical="center"/>
    </xf>
    <xf numFmtId="164" fontId="6" fillId="0" borderId="938" xfId="0" applyNumberFormat="1" applyFont="1" applyFill="1" applyBorder="1" applyAlignment="1" applyProtection="1">
      <alignment horizontal="left" vertical="center"/>
    </xf>
    <xf numFmtId="164" fontId="6" fillId="0" borderId="942" xfId="0" applyNumberFormat="1" applyFont="1" applyFill="1" applyBorder="1" applyAlignment="1" applyProtection="1">
      <alignment horizontal="left" vertical="center"/>
    </xf>
    <xf numFmtId="0" fontId="0" fillId="0" borderId="159" xfId="0" applyBorder="1" applyAlignment="1">
      <alignment horizontal="center"/>
    </xf>
    <xf numFmtId="0" fontId="3" fillId="0" borderId="6" xfId="0" applyFont="1" applyBorder="1" applyAlignment="1">
      <alignment horizontal="left" vertical="center"/>
    </xf>
    <xf numFmtId="0" fontId="0" fillId="0" borderId="6" xfId="0" applyBorder="1" applyAlignment="1">
      <alignment horizontal="left" vertical="center"/>
    </xf>
    <xf numFmtId="0" fontId="0" fillId="0" borderId="36" xfId="0" applyBorder="1" applyAlignment="1">
      <alignment horizontal="left" vertical="center"/>
    </xf>
    <xf numFmtId="0" fontId="3" fillId="0" borderId="138" xfId="0" applyFont="1" applyBorder="1" applyAlignment="1" applyProtection="1">
      <alignment vertical="center"/>
      <protection locked="0"/>
    </xf>
    <xf numFmtId="0" fontId="3" fillId="0" borderId="1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225" xfId="0" applyFont="1" applyFill="1" applyBorder="1" applyAlignment="1">
      <alignment vertical="center"/>
    </xf>
    <xf numFmtId="0" fontId="8" fillId="0" borderId="218" xfId="0" applyFont="1" applyFill="1" applyBorder="1" applyAlignment="1">
      <alignment vertical="center"/>
    </xf>
    <xf numFmtId="0" fontId="8" fillId="0" borderId="222" xfId="0" applyFont="1" applyFill="1" applyBorder="1" applyAlignment="1">
      <alignment vertical="center"/>
    </xf>
    <xf numFmtId="0" fontId="0" fillId="0" borderId="713" xfId="0" applyBorder="1" applyAlignment="1">
      <alignment vertical="center"/>
    </xf>
    <xf numFmtId="0" fontId="0" fillId="0" borderId="360" xfId="0" applyBorder="1" applyAlignment="1">
      <alignment vertical="center"/>
    </xf>
    <xf numFmtId="171" fontId="3" fillId="0" borderId="193" xfId="0" applyNumberFormat="1" applyFont="1" applyBorder="1" applyAlignment="1" applyProtection="1">
      <alignment horizontal="center" vertical="center"/>
      <protection locked="0"/>
    </xf>
    <xf numFmtId="171" fontId="3" fillId="0" borderId="191" xfId="0" applyNumberFormat="1" applyFont="1" applyBorder="1" applyAlignment="1" applyProtection="1">
      <alignment horizontal="center" vertical="center"/>
      <protection locked="0"/>
    </xf>
    <xf numFmtId="171" fontId="3" fillId="0" borderId="192" xfId="0" applyNumberFormat="1" applyFont="1" applyBorder="1" applyAlignment="1" applyProtection="1">
      <alignment horizontal="center" vertical="center"/>
      <protection locked="0"/>
    </xf>
    <xf numFmtId="0" fontId="0" fillId="0" borderId="711" xfId="0" applyBorder="1" applyAlignment="1">
      <alignment vertical="center"/>
    </xf>
    <xf numFmtId="0" fontId="0" fillId="0" borderId="284" xfId="0" applyBorder="1" applyAlignment="1">
      <alignment vertical="center"/>
    </xf>
    <xf numFmtId="0" fontId="8" fillId="0" borderId="714" xfId="0" applyFont="1" applyBorder="1" applyAlignment="1">
      <alignment vertical="center"/>
    </xf>
    <xf numFmtId="0" fontId="8" fillId="0" borderId="191" xfId="0" applyFont="1" applyBorder="1" applyAlignment="1">
      <alignment vertical="center"/>
    </xf>
    <xf numFmtId="0" fontId="8" fillId="0" borderId="715" xfId="0" applyFont="1" applyBorder="1" applyAlignment="1">
      <alignment vertical="center"/>
    </xf>
    <xf numFmtId="0" fontId="3" fillId="0" borderId="372" xfId="0" applyFont="1" applyBorder="1" applyAlignment="1">
      <alignment horizontal="left" vertical="center"/>
    </xf>
    <xf numFmtId="0" fontId="3" fillId="0" borderId="190" xfId="0" applyFont="1" applyBorder="1" applyAlignment="1">
      <alignment vertical="center"/>
    </xf>
    <xf numFmtId="0" fontId="3" fillId="0" borderId="192" xfId="0" applyFont="1" applyBorder="1" applyAlignment="1">
      <alignment vertical="center"/>
    </xf>
    <xf numFmtId="0" fontId="3" fillId="0" borderId="329" xfId="0" applyFont="1" applyFill="1" applyBorder="1" applyAlignment="1">
      <alignment horizontal="right" vertical="center"/>
    </xf>
    <xf numFmtId="0" fontId="3" fillId="0" borderId="330" xfId="0" applyFont="1" applyFill="1" applyBorder="1" applyAlignment="1">
      <alignment horizontal="right" vertical="center"/>
    </xf>
    <xf numFmtId="0" fontId="0" fillId="0" borderId="0" xfId="0" applyBorder="1"/>
    <xf numFmtId="0" fontId="51" fillId="0" borderId="216" xfId="0" applyFont="1" applyFill="1" applyBorder="1" applyAlignment="1">
      <alignment horizontal="right" vertical="center"/>
    </xf>
    <xf numFmtId="0" fontId="51" fillId="0" borderId="217" xfId="0" applyFont="1" applyFill="1" applyBorder="1" applyAlignment="1">
      <alignment horizontal="right" vertical="center"/>
    </xf>
    <xf numFmtId="0" fontId="3" fillId="0" borderId="331" xfId="0" applyFont="1" applyFill="1" applyBorder="1" applyAlignment="1">
      <alignment horizontal="left" vertical="center"/>
    </xf>
    <xf numFmtId="0" fontId="3" fillId="0" borderId="253" xfId="0" applyFont="1" applyFill="1" applyBorder="1" applyAlignment="1">
      <alignment horizontal="left" vertical="center"/>
    </xf>
    <xf numFmtId="0" fontId="3" fillId="0" borderId="322" xfId="0" applyFont="1" applyBorder="1" applyAlignment="1">
      <alignment horizontal="left" vertical="center"/>
    </xf>
    <xf numFmtId="0" fontId="3" fillId="0" borderId="323" xfId="0" applyFont="1" applyBorder="1" applyAlignment="1">
      <alignment horizontal="left" vertical="center"/>
    </xf>
    <xf numFmtId="2" fontId="3" fillId="0" borderId="321" xfId="0" applyNumberFormat="1" applyFont="1" applyBorder="1" applyAlignment="1" applyProtection="1">
      <alignment horizontal="center" vertical="center"/>
      <protection locked="0"/>
    </xf>
    <xf numFmtId="2" fontId="3" fillId="0" borderId="322" xfId="0" applyNumberFormat="1" applyFont="1" applyBorder="1" applyAlignment="1" applyProtection="1">
      <alignment horizontal="center" vertical="center"/>
      <protection locked="0"/>
    </xf>
    <xf numFmtId="0" fontId="3" fillId="12" borderId="276" xfId="3" applyFill="1" applyBorder="1" applyAlignment="1">
      <alignment horizontal="center"/>
    </xf>
    <xf numFmtId="0" fontId="3" fillId="12" borderId="376" xfId="3" applyFill="1" applyBorder="1" applyAlignment="1">
      <alignment horizontal="center"/>
    </xf>
    <xf numFmtId="0" fontId="3" fillId="0" borderId="305" xfId="3" applyFont="1" applyBorder="1" applyAlignment="1">
      <alignment horizontal="left" vertical="center"/>
    </xf>
    <xf numFmtId="0" fontId="3" fillId="0" borderId="276" xfId="3" applyBorder="1" applyAlignment="1">
      <alignment horizontal="left" vertical="center"/>
    </xf>
    <xf numFmtId="0" fontId="3" fillId="0" borderId="920" xfId="3" applyBorder="1" applyAlignment="1">
      <alignment horizontal="center"/>
    </xf>
    <xf numFmtId="0" fontId="3" fillId="0" borderId="919" xfId="3" applyBorder="1" applyAlignment="1">
      <alignment horizontal="center"/>
    </xf>
    <xf numFmtId="4" fontId="3" fillId="12" borderId="281" xfId="0" applyNumberFormat="1" applyFont="1" applyFill="1" applyBorder="1" applyAlignment="1">
      <alignment horizontal="center" vertical="center"/>
    </xf>
    <xf numFmtId="4" fontId="3" fillId="12" borderId="277" xfId="0" applyNumberFormat="1" applyFont="1" applyFill="1" applyBorder="1" applyAlignment="1">
      <alignment horizontal="center" vertical="center"/>
    </xf>
    <xf numFmtId="4" fontId="3" fillId="0" borderId="274" xfId="0" applyNumberFormat="1" applyFont="1" applyBorder="1" applyAlignment="1">
      <alignment horizontal="right" vertical="center"/>
    </xf>
    <xf numFmtId="49" fontId="3" fillId="12" borderId="291" xfId="0" applyNumberFormat="1" applyFont="1" applyFill="1" applyBorder="1" applyAlignment="1">
      <alignment horizontal="center" vertical="center"/>
    </xf>
    <xf numFmtId="49" fontId="3" fillId="12" borderId="292" xfId="0" applyNumberFormat="1" applyFont="1" applyFill="1" applyBorder="1" applyAlignment="1">
      <alignment horizontal="center" vertical="center"/>
    </xf>
    <xf numFmtId="0" fontId="3" fillId="0" borderId="274" xfId="0" applyNumberFormat="1" applyFont="1" applyBorder="1" applyAlignment="1">
      <alignment horizontal="right" vertical="center"/>
    </xf>
    <xf numFmtId="0" fontId="3" fillId="0" borderId="157" xfId="3" applyBorder="1" applyAlignment="1" applyProtection="1">
      <alignment horizontal="center" vertical="center"/>
      <protection locked="0"/>
    </xf>
    <xf numFmtId="0" fontId="3" fillId="0" borderId="112" xfId="3" applyBorder="1" applyAlignment="1" applyProtection="1">
      <alignment horizontal="center" vertical="center"/>
      <protection locked="0"/>
    </xf>
    <xf numFmtId="0" fontId="3" fillId="0" borderId="158" xfId="3" applyBorder="1" applyAlignment="1" applyProtection="1">
      <alignment horizontal="center" vertical="center"/>
      <protection locked="0"/>
    </xf>
    <xf numFmtId="0" fontId="3" fillId="0" borderId="157" xfId="3" applyBorder="1" applyAlignment="1">
      <alignment horizontal="center" vertical="center"/>
    </xf>
    <xf numFmtId="0" fontId="3" fillId="0" borderId="112" xfId="3" applyBorder="1" applyAlignment="1">
      <alignment horizontal="center" vertical="center"/>
    </xf>
    <xf numFmtId="0" fontId="3" fillId="0" borderId="131" xfId="3" applyBorder="1" applyAlignment="1">
      <alignment horizontal="center" vertical="center"/>
    </xf>
    <xf numFmtId="49" fontId="3" fillId="0" borderId="648" xfId="3" applyNumberFormat="1" applyFont="1" applyBorder="1" applyAlignment="1">
      <alignment vertical="center"/>
    </xf>
    <xf numFmtId="49" fontId="3" fillId="0" borderId="377" xfId="3" applyNumberFormat="1" applyFont="1" applyBorder="1" applyAlignment="1">
      <alignment vertical="center"/>
    </xf>
    <xf numFmtId="49" fontId="3" fillId="0" borderId="868" xfId="3" applyNumberFormat="1" applyFont="1" applyBorder="1" applyAlignment="1">
      <alignment vertical="center"/>
    </xf>
    <xf numFmtId="49" fontId="3" fillId="0" borderId="921" xfId="3" applyNumberFormat="1" applyFont="1" applyBorder="1" applyAlignment="1">
      <alignment vertical="center"/>
    </xf>
    <xf numFmtId="0" fontId="2" fillId="0" borderId="486" xfId="3" applyFont="1" applyFill="1" applyBorder="1" applyAlignment="1" applyProtection="1">
      <alignment horizontal="center" vertical="center"/>
      <protection locked="0"/>
    </xf>
    <xf numFmtId="0" fontId="2" fillId="0" borderId="487" xfId="3" applyFont="1" applyFill="1" applyBorder="1" applyAlignment="1" applyProtection="1">
      <alignment horizontal="center" vertical="center"/>
      <protection locked="0"/>
    </xf>
    <xf numFmtId="1" fontId="3" fillId="0" borderId="157" xfId="3" applyNumberFormat="1" applyBorder="1" applyAlignment="1" applyProtection="1">
      <alignment horizontal="center" vertical="center"/>
      <protection locked="0"/>
    </xf>
    <xf numFmtId="1" fontId="3" fillId="0" borderId="112" xfId="3" applyNumberFormat="1" applyBorder="1" applyAlignment="1" applyProtection="1">
      <alignment horizontal="center" vertical="center"/>
      <protection locked="0"/>
    </xf>
    <xf numFmtId="1" fontId="3" fillId="0" borderId="158" xfId="3" applyNumberFormat="1" applyBorder="1" applyAlignment="1" applyProtection="1">
      <alignment horizontal="center" vertical="center"/>
      <protection locked="0"/>
    </xf>
    <xf numFmtId="0" fontId="3" fillId="0" borderId="150" xfId="3" applyBorder="1" applyAlignment="1" applyProtection="1">
      <alignment horizontal="center" vertical="center"/>
      <protection locked="0"/>
    </xf>
    <xf numFmtId="0" fontId="3" fillId="0" borderId="26" xfId="3" applyBorder="1" applyAlignment="1" applyProtection="1">
      <alignment horizontal="center" vertical="center"/>
      <protection locked="0"/>
    </xf>
    <xf numFmtId="0" fontId="3" fillId="0" borderId="172" xfId="3" applyBorder="1" applyAlignment="1" applyProtection="1">
      <alignment horizontal="center" vertical="center"/>
      <protection locked="0"/>
    </xf>
    <xf numFmtId="0" fontId="7" fillId="0" borderId="150" xfId="0" applyFont="1" applyBorder="1" applyAlignment="1">
      <alignment horizontal="center" vertical="center"/>
    </xf>
    <xf numFmtId="0" fontId="7" fillId="0" borderId="26" xfId="0" applyFont="1" applyBorder="1" applyAlignment="1">
      <alignment horizontal="center" vertical="center"/>
    </xf>
    <xf numFmtId="0" fontId="7" fillId="0" borderId="172" xfId="0" applyFont="1" applyBorder="1" applyAlignment="1">
      <alignment horizontal="center" vertical="center"/>
    </xf>
    <xf numFmtId="0" fontId="7" fillId="0" borderId="487" xfId="3" applyFont="1" applyFill="1" applyBorder="1" applyAlignment="1">
      <alignment horizontal="center" vertical="center"/>
    </xf>
    <xf numFmtId="0" fontId="7" fillId="0" borderId="488" xfId="3"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96" xfId="3" applyFont="1" applyBorder="1" applyAlignment="1">
      <alignment horizontal="right" vertical="center"/>
    </xf>
    <xf numFmtId="0" fontId="3" fillId="0" borderId="570" xfId="3" applyFont="1" applyBorder="1" applyAlignment="1">
      <alignment horizontal="right" vertical="center"/>
    </xf>
    <xf numFmtId="0" fontId="3" fillId="0" borderId="503" xfId="3" applyBorder="1" applyAlignment="1" applyProtection="1">
      <alignment horizontal="center" vertical="center"/>
      <protection hidden="1"/>
    </xf>
    <xf numFmtId="0" fontId="3" fillId="0" borderId="80" xfId="3" applyBorder="1" applyAlignment="1" applyProtection="1">
      <alignment horizontal="center" vertical="center"/>
      <protection hidden="1"/>
    </xf>
    <xf numFmtId="0" fontId="3" fillId="12" borderId="284" xfId="3" applyFont="1" applyFill="1" applyBorder="1" applyAlignment="1">
      <alignment horizontal="center" vertical="center"/>
    </xf>
    <xf numFmtId="0" fontId="3" fillId="12" borderId="371" xfId="3" applyFont="1" applyFill="1" applyBorder="1" applyAlignment="1">
      <alignment horizontal="center" vertical="center"/>
    </xf>
    <xf numFmtId="0" fontId="3" fillId="0" borderId="570" xfId="3" applyFont="1" applyBorder="1" applyAlignment="1">
      <alignment horizontal="left" vertical="center"/>
    </xf>
    <xf numFmtId="0" fontId="3" fillId="0" borderId="615" xfId="3" applyFont="1" applyBorder="1" applyAlignment="1">
      <alignment horizontal="left" vertical="center"/>
    </xf>
    <xf numFmtId="0" fontId="3" fillId="0" borderId="197" xfId="0" applyFont="1" applyBorder="1" applyAlignment="1">
      <alignment horizontal="center" vertical="center"/>
    </xf>
    <xf numFmtId="0" fontId="3" fillId="0" borderId="37" xfId="0" applyFont="1" applyBorder="1" applyAlignment="1">
      <alignment horizontal="center" vertical="center"/>
    </xf>
    <xf numFmtId="0" fontId="3" fillId="0" borderId="159"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0" fillId="0" borderId="138" xfId="0" applyBorder="1" applyAlignment="1">
      <alignment horizontal="center"/>
    </xf>
    <xf numFmtId="0" fontId="0" fillId="0" borderId="128" xfId="0" applyBorder="1" applyAlignment="1">
      <alignment horizontal="center"/>
    </xf>
    <xf numFmtId="0" fontId="3" fillId="0" borderId="128" xfId="0" applyFont="1" applyBorder="1" applyAlignment="1">
      <alignment horizontal="left" vertical="center"/>
    </xf>
    <xf numFmtId="0" fontId="0" fillId="0" borderId="128" xfId="0" applyBorder="1" applyAlignment="1">
      <alignment horizontal="left" vertical="center"/>
    </xf>
    <xf numFmtId="0" fontId="0" fillId="0" borderId="132" xfId="0" applyBorder="1" applyAlignment="1">
      <alignment horizontal="left" vertical="center"/>
    </xf>
    <xf numFmtId="0" fontId="0" fillId="0" borderId="119" xfId="0" applyBorder="1" applyAlignment="1">
      <alignment horizontal="center"/>
    </xf>
    <xf numFmtId="0" fontId="0" fillId="0" borderId="26" xfId="0" applyBorder="1" applyAlignment="1">
      <alignment horizontal="center"/>
    </xf>
    <xf numFmtId="0" fontId="0" fillId="0" borderId="123" xfId="0" applyBorder="1" applyAlignment="1">
      <alignment horizontal="left" vertical="center"/>
    </xf>
    <xf numFmtId="0" fontId="0" fillId="0" borderId="188" xfId="0" applyBorder="1" applyAlignment="1">
      <alignment horizontal="left" vertical="center"/>
    </xf>
    <xf numFmtId="0" fontId="3" fillId="0" borderId="255" xfId="0" applyFont="1" applyBorder="1" applyAlignment="1">
      <alignment horizontal="left" vertical="center"/>
    </xf>
    <xf numFmtId="0" fontId="0" fillId="0" borderId="167" xfId="0" applyBorder="1" applyAlignment="1">
      <alignment horizontal="center"/>
    </xf>
    <xf numFmtId="0" fontId="0" fillId="0" borderId="133" xfId="0" applyBorder="1" applyAlignment="1">
      <alignment horizontal="left" vertical="center"/>
    </xf>
    <xf numFmtId="0" fontId="3" fillId="12" borderId="287" xfId="0" applyFont="1" applyFill="1" applyBorder="1" applyAlignment="1">
      <alignment horizontal="center" vertical="center"/>
    </xf>
    <xf numFmtId="4" fontId="3" fillId="0" borderId="544" xfId="0" applyNumberFormat="1" applyFont="1" applyBorder="1" applyAlignment="1" applyProtection="1">
      <alignment horizontal="left" vertical="center"/>
      <protection hidden="1"/>
    </xf>
    <xf numFmtId="4" fontId="0" fillId="0" borderId="555" xfId="0" applyNumberFormat="1" applyBorder="1" applyAlignment="1" applyProtection="1">
      <alignment horizontal="left" vertical="center"/>
      <protection hidden="1"/>
    </xf>
    <xf numFmtId="4" fontId="0" fillId="0" borderId="525" xfId="0" applyNumberFormat="1" applyBorder="1" applyAlignment="1">
      <alignment horizontal="center"/>
    </xf>
    <xf numFmtId="4" fontId="0" fillId="0" borderId="519" xfId="0" applyNumberFormat="1" applyBorder="1" applyAlignment="1">
      <alignment horizontal="center"/>
    </xf>
    <xf numFmtId="4" fontId="3" fillId="0" borderId="172" xfId="0" applyNumberFormat="1" applyFont="1" applyBorder="1" applyAlignment="1" applyProtection="1">
      <alignment horizontal="left" vertical="center"/>
      <protection hidden="1"/>
    </xf>
    <xf numFmtId="4" fontId="0" fillId="0" borderId="557" xfId="0" applyNumberFormat="1" applyBorder="1" applyAlignment="1" applyProtection="1">
      <alignment horizontal="left" vertical="center"/>
      <protection hidden="1"/>
    </xf>
    <xf numFmtId="4" fontId="3" fillId="0" borderId="172" xfId="0" applyNumberFormat="1" applyFont="1" applyBorder="1" applyAlignment="1">
      <alignment horizontal="left" vertical="center"/>
    </xf>
    <xf numFmtId="4" fontId="3" fillId="0" borderId="557" xfId="0" applyNumberFormat="1" applyFont="1" applyBorder="1" applyAlignment="1">
      <alignment horizontal="left" vertical="center"/>
    </xf>
    <xf numFmtId="0" fontId="3" fillId="12" borderId="310" xfId="3" applyFill="1" applyBorder="1" applyAlignment="1">
      <alignment horizontal="center"/>
    </xf>
    <xf numFmtId="0" fontId="3" fillId="0" borderId="170" xfId="0" applyFont="1" applyBorder="1" applyAlignment="1">
      <alignment vertical="center"/>
    </xf>
    <xf numFmtId="0" fontId="12" fillId="0" borderId="617" xfId="0" applyFont="1" applyBorder="1" applyAlignment="1">
      <alignment horizontal="left" vertical="center"/>
    </xf>
    <xf numFmtId="0" fontId="30" fillId="0" borderId="40" xfId="0" applyFont="1" applyBorder="1" applyAlignment="1">
      <alignment horizontal="left" vertical="center"/>
    </xf>
    <xf numFmtId="0" fontId="30" fillId="0" borderId="626" xfId="0" applyFont="1" applyBorder="1" applyAlignment="1">
      <alignment horizontal="left" vertical="center"/>
    </xf>
    <xf numFmtId="4" fontId="3" fillId="0" borderId="630" xfId="0" applyNumberFormat="1" applyFont="1" applyBorder="1" applyAlignment="1" applyProtection="1">
      <alignment horizontal="right" vertical="center"/>
      <protection locked="0"/>
    </xf>
    <xf numFmtId="0" fontId="3" fillId="0" borderId="171" xfId="0" applyFont="1" applyBorder="1" applyAlignment="1">
      <alignment horizontal="left" vertical="center"/>
    </xf>
    <xf numFmtId="0" fontId="3" fillId="0" borderId="225" xfId="0" applyFont="1" applyBorder="1" applyAlignment="1">
      <alignment horizontal="center" vertical="center"/>
    </xf>
    <xf numFmtId="0" fontId="3" fillId="0" borderId="218" xfId="0" applyFont="1" applyBorder="1" applyAlignment="1">
      <alignment horizontal="center" vertical="center"/>
    </xf>
    <xf numFmtId="0" fontId="3" fillId="0" borderId="221" xfId="0" applyFont="1" applyBorder="1" applyAlignment="1">
      <alignment horizontal="center" vertical="center"/>
    </xf>
    <xf numFmtId="0" fontId="0" fillId="0" borderId="218" xfId="0" applyBorder="1" applyAlignment="1" applyProtection="1">
      <alignment horizontal="center" vertical="center"/>
      <protection locked="0"/>
    </xf>
    <xf numFmtId="0" fontId="0" fillId="0" borderId="222" xfId="0" applyBorder="1" applyAlignment="1" applyProtection="1">
      <alignment horizontal="center" vertical="center"/>
      <protection locked="0"/>
    </xf>
    <xf numFmtId="3" fontId="0" fillId="0" borderId="0" xfId="0" applyNumberFormat="1" applyAlignment="1">
      <alignment horizontal="center"/>
    </xf>
    <xf numFmtId="170" fontId="0" fillId="0" borderId="849" xfId="0" applyNumberFormat="1" applyFill="1" applyBorder="1" applyAlignment="1" applyProtection="1">
      <alignment horizontal="right" vertical="center"/>
    </xf>
    <xf numFmtId="170" fontId="0" fillId="0" borderId="843" xfId="0" applyNumberFormat="1" applyFill="1" applyBorder="1" applyAlignment="1" applyProtection="1">
      <alignment horizontal="right" vertical="center"/>
    </xf>
    <xf numFmtId="170" fontId="0" fillId="0" borderId="848" xfId="0" applyNumberFormat="1" applyFill="1" applyBorder="1" applyAlignment="1" applyProtection="1">
      <alignment horizontal="right" vertical="center"/>
    </xf>
    <xf numFmtId="167" fontId="3" fillId="0" borderId="787" xfId="0" applyNumberFormat="1" applyFont="1" applyBorder="1" applyAlignment="1" applyProtection="1">
      <alignment horizontal="right" vertical="center"/>
    </xf>
    <xf numFmtId="167" fontId="3" fillId="0" borderId="788" xfId="0" applyNumberFormat="1" applyFont="1" applyBorder="1" applyAlignment="1" applyProtection="1">
      <alignment horizontal="right" vertical="center"/>
    </xf>
    <xf numFmtId="167" fontId="8" fillId="0" borderId="795" xfId="0" applyNumberFormat="1" applyFont="1" applyBorder="1" applyAlignment="1">
      <alignment horizontal="right" vertical="center"/>
    </xf>
    <xf numFmtId="167" fontId="8" fillId="0" borderId="796" xfId="0" applyNumberFormat="1" applyFont="1" applyBorder="1" applyAlignment="1">
      <alignment horizontal="right" vertical="center"/>
    </xf>
    <xf numFmtId="0" fontId="9" fillId="12" borderId="360" xfId="0" applyFont="1" applyFill="1" applyBorder="1" applyAlignment="1">
      <alignment horizontal="center" vertical="center"/>
    </xf>
    <xf numFmtId="0" fontId="0" fillId="0" borderId="360" xfId="0" applyBorder="1" applyAlignment="1" applyProtection="1">
      <alignment horizontal="center" vertical="center"/>
      <protection locked="0"/>
    </xf>
    <xf numFmtId="170" fontId="3" fillId="0" borderId="849" xfId="0" applyNumberFormat="1" applyFont="1" applyFill="1" applyBorder="1" applyAlignment="1" applyProtection="1">
      <alignment horizontal="right" vertical="center"/>
    </xf>
    <xf numFmtId="0" fontId="0" fillId="0" borderId="843" xfId="0" applyBorder="1"/>
    <xf numFmtId="0" fontId="9" fillId="12" borderId="368" xfId="0" applyFont="1" applyFill="1" applyBorder="1" applyAlignment="1">
      <alignment horizontal="center" vertical="center"/>
    </xf>
    <xf numFmtId="170" fontId="3" fillId="2" borderId="844" xfId="0" applyNumberFormat="1" applyFont="1" applyFill="1" applyBorder="1" applyAlignment="1">
      <alignment horizontal="right" vertical="center"/>
    </xf>
    <xf numFmtId="170" fontId="3" fillId="2" borderId="845" xfId="0" applyNumberFormat="1" applyFont="1" applyFill="1" applyBorder="1" applyAlignment="1">
      <alignment horizontal="right" vertical="center"/>
    </xf>
    <xf numFmtId="170" fontId="3" fillId="2" borderId="846" xfId="0" applyNumberFormat="1" applyFont="1" applyFill="1" applyBorder="1" applyAlignment="1">
      <alignment horizontal="right" vertical="center"/>
    </xf>
    <xf numFmtId="0" fontId="0" fillId="0" borderId="466" xfId="0" applyBorder="1"/>
    <xf numFmtId="170" fontId="0" fillId="0" borderId="842" xfId="0" applyNumberFormat="1" applyFill="1" applyBorder="1" applyAlignment="1" applyProtection="1">
      <alignment horizontal="right" vertical="center"/>
    </xf>
    <xf numFmtId="0" fontId="0" fillId="0" borderId="848" xfId="0" applyBorder="1"/>
    <xf numFmtId="2" fontId="0" fillId="0" borderId="226" xfId="0" applyNumberFormat="1" applyBorder="1" applyAlignment="1" applyProtection="1">
      <alignment horizontal="center" vertical="center"/>
    </xf>
    <xf numFmtId="2" fontId="0" fillId="0" borderId="218" xfId="0" applyNumberFormat="1" applyBorder="1" applyAlignment="1" applyProtection="1">
      <alignment horizontal="center" vertical="center"/>
    </xf>
    <xf numFmtId="0" fontId="9" fillId="12" borderId="365" xfId="0" applyFont="1" applyFill="1" applyBorder="1" applyAlignment="1">
      <alignment horizontal="center" vertical="center"/>
    </xf>
    <xf numFmtId="170" fontId="3" fillId="2" borderId="231" xfId="0" applyNumberFormat="1" applyFont="1" applyFill="1" applyBorder="1" applyAlignment="1">
      <alignment horizontal="right" vertical="center"/>
    </xf>
    <xf numFmtId="170" fontId="3" fillId="2" borderId="49" xfId="0" applyNumberFormat="1" applyFont="1" applyFill="1" applyBorder="1" applyAlignment="1">
      <alignment horizontal="right" vertical="center"/>
    </xf>
    <xf numFmtId="170" fontId="3" fillId="2" borderId="8" xfId="0" applyNumberFormat="1" applyFont="1" applyFill="1" applyBorder="1" applyAlignment="1">
      <alignment horizontal="right" vertical="center"/>
    </xf>
    <xf numFmtId="0" fontId="0" fillId="0" borderId="9" xfId="0" applyBorder="1"/>
    <xf numFmtId="170" fontId="0" fillId="0" borderId="233" xfId="0" applyNumberFormat="1" applyFill="1" applyBorder="1" applyAlignment="1" applyProtection="1">
      <alignment horizontal="right" vertical="center"/>
    </xf>
    <xf numFmtId="0" fontId="0" fillId="0" borderId="128" xfId="0" applyBorder="1"/>
    <xf numFmtId="0" fontId="0" fillId="0" borderId="132" xfId="0" applyBorder="1"/>
    <xf numFmtId="170" fontId="0" fillId="0" borderId="138" xfId="0" applyNumberFormat="1" applyFill="1" applyBorder="1" applyAlignment="1" applyProtection="1">
      <alignment horizontal="right" vertical="center"/>
    </xf>
    <xf numFmtId="170" fontId="0" fillId="0" borderId="128" xfId="0" applyNumberFormat="1" applyFill="1" applyBorder="1" applyAlignment="1" applyProtection="1">
      <alignment horizontal="right" vertical="center"/>
    </xf>
    <xf numFmtId="170" fontId="0" fillId="0" borderId="132" xfId="0" applyNumberFormat="1" applyFill="1" applyBorder="1" applyAlignment="1" applyProtection="1">
      <alignment horizontal="right" vertical="center"/>
    </xf>
    <xf numFmtId="170" fontId="3" fillId="0" borderId="138" xfId="0" applyNumberFormat="1" applyFont="1" applyFill="1" applyBorder="1" applyAlignment="1" applyProtection="1">
      <alignment horizontal="right" vertical="center"/>
    </xf>
    <xf numFmtId="170" fontId="0" fillId="0" borderId="232" xfId="0" applyNumberFormat="1" applyFill="1" applyBorder="1" applyAlignment="1" applyProtection="1">
      <alignment horizontal="right" vertical="center"/>
    </xf>
    <xf numFmtId="170" fontId="0" fillId="0" borderId="50" xfId="0" applyNumberFormat="1" applyFill="1" applyBorder="1" applyAlignment="1" applyProtection="1">
      <alignment horizontal="right" vertical="center"/>
    </xf>
    <xf numFmtId="170" fontId="3" fillId="0" borderId="50" xfId="0" applyNumberFormat="1" applyFont="1" applyFill="1" applyBorder="1" applyAlignment="1" applyProtection="1">
      <alignment horizontal="right" vertical="center"/>
    </xf>
    <xf numFmtId="170" fontId="3" fillId="0" borderId="159" xfId="0" applyNumberFormat="1" applyFont="1" applyFill="1" applyBorder="1" applyAlignment="1" applyProtection="1">
      <alignment horizontal="right" vertical="center"/>
    </xf>
    <xf numFmtId="0" fontId="12" fillId="0" borderId="829" xfId="0" applyFont="1" applyBorder="1" applyAlignment="1">
      <alignment horizontal="right" vertical="center"/>
    </xf>
    <xf numFmtId="0" fontId="12" fillId="0" borderId="603" xfId="0" applyFont="1" applyBorder="1" applyAlignment="1">
      <alignment horizontal="right" vertical="center"/>
    </xf>
    <xf numFmtId="0" fontId="8" fillId="0" borderId="603" xfId="0" applyFont="1" applyBorder="1" applyAlignment="1">
      <alignment horizontal="center" vertical="center"/>
    </xf>
    <xf numFmtId="164" fontId="8" fillId="0" borderId="603" xfId="0" applyNumberFormat="1" applyFont="1" applyBorder="1" applyAlignment="1">
      <alignment horizontal="center" vertical="center"/>
    </xf>
    <xf numFmtId="170" fontId="8" fillId="2" borderId="609" xfId="0" applyNumberFormat="1" applyFont="1" applyFill="1" applyBorder="1" applyAlignment="1" applyProtection="1">
      <alignment horizontal="right" vertical="center"/>
    </xf>
    <xf numFmtId="170" fontId="8" fillId="2" borderId="832" xfId="0" applyNumberFormat="1" applyFont="1" applyFill="1" applyBorder="1" applyAlignment="1" applyProtection="1">
      <alignment horizontal="right" vertical="center"/>
    </xf>
    <xf numFmtId="170" fontId="0" fillId="2" borderId="831" xfId="0" applyNumberFormat="1" applyFill="1" applyBorder="1" applyAlignment="1">
      <alignment horizontal="right" vertical="center"/>
    </xf>
    <xf numFmtId="170" fontId="0" fillId="2" borderId="609" xfId="0" applyNumberFormat="1" applyFill="1" applyBorder="1" applyAlignment="1">
      <alignment horizontal="right" vertical="center"/>
    </xf>
    <xf numFmtId="0" fontId="8" fillId="0" borderId="603" xfId="0" applyFont="1" applyBorder="1" applyAlignment="1">
      <alignment horizontal="left" vertical="center"/>
    </xf>
    <xf numFmtId="0" fontId="8" fillId="0" borderId="830" xfId="0" applyFont="1" applyBorder="1" applyAlignment="1">
      <alignment horizontal="left" vertical="center"/>
    </xf>
    <xf numFmtId="0" fontId="12" fillId="0" borderId="824" xfId="0" applyFont="1" applyBorder="1" applyAlignment="1">
      <alignment horizontal="right" vertical="center"/>
    </xf>
    <xf numFmtId="0" fontId="12" fillId="0" borderId="443" xfId="0" applyFont="1" applyBorder="1" applyAlignment="1">
      <alignment horizontal="right" vertical="center"/>
    </xf>
    <xf numFmtId="164" fontId="8" fillId="0" borderId="443" xfId="0" applyNumberFormat="1" applyFont="1" applyBorder="1" applyAlignment="1">
      <alignment horizontal="center" vertical="center"/>
    </xf>
    <xf numFmtId="0" fontId="8" fillId="0" borderId="443" xfId="0" applyFont="1" applyBorder="1" applyAlignment="1">
      <alignment horizontal="center" vertical="center"/>
    </xf>
    <xf numFmtId="170" fontId="0" fillId="0" borderId="826" xfId="0" applyNumberFormat="1" applyFill="1" applyBorder="1" applyAlignment="1">
      <alignment horizontal="right" vertical="center"/>
    </xf>
    <xf numFmtId="170" fontId="0" fillId="0" borderId="595" xfId="0" applyNumberFormat="1" applyFill="1" applyBorder="1" applyAlignment="1">
      <alignment horizontal="right" vertical="center"/>
    </xf>
    <xf numFmtId="0" fontId="8" fillId="0" borderId="443" xfId="0" applyFont="1" applyBorder="1" applyAlignment="1">
      <alignment horizontal="left" vertical="center"/>
    </xf>
    <xf numFmtId="0" fontId="8" fillId="0" borderId="825" xfId="0" applyFont="1" applyBorder="1" applyAlignment="1">
      <alignment horizontal="left" vertical="center"/>
    </xf>
    <xf numFmtId="170" fontId="8" fillId="0" borderId="595" xfId="0" applyNumberFormat="1" applyFont="1" applyFill="1" applyBorder="1" applyAlignment="1">
      <alignment horizontal="right" vertical="center"/>
    </xf>
    <xf numFmtId="170" fontId="8" fillId="0" borderId="827" xfId="0" applyNumberFormat="1" applyFont="1" applyFill="1" applyBorder="1" applyAlignment="1">
      <alignment horizontal="right" vertical="center"/>
    </xf>
    <xf numFmtId="170" fontId="3" fillId="0" borderId="839" xfId="0" applyNumberFormat="1" applyFont="1" applyFill="1" applyBorder="1" applyAlignment="1" applyProtection="1">
      <alignment horizontal="right" vertical="center"/>
    </xf>
    <xf numFmtId="170" fontId="3" fillId="0" borderId="190" xfId="0" applyNumberFormat="1" applyFont="1" applyFill="1" applyBorder="1" applyAlignment="1" applyProtection="1">
      <alignment horizontal="right" vertical="center"/>
    </xf>
    <xf numFmtId="170" fontId="0" fillId="0" borderId="838" xfId="0" applyNumberFormat="1" applyFill="1" applyBorder="1" applyAlignment="1" applyProtection="1">
      <alignment horizontal="right" vertical="center"/>
    </xf>
    <xf numFmtId="170" fontId="0" fillId="0" borderId="839" xfId="0" applyNumberFormat="1" applyFill="1" applyBorder="1" applyAlignment="1" applyProtection="1">
      <alignment horizontal="right" vertical="center"/>
    </xf>
    <xf numFmtId="170" fontId="3" fillId="2" borderId="837" xfId="0" applyNumberFormat="1" applyFont="1" applyFill="1" applyBorder="1" applyAlignment="1">
      <alignment horizontal="right" vertical="center"/>
    </xf>
    <xf numFmtId="170" fontId="3" fillId="2" borderId="226" xfId="0" applyNumberFormat="1" applyFont="1" applyFill="1" applyBorder="1" applyAlignment="1">
      <alignment horizontal="right" vertical="center"/>
    </xf>
    <xf numFmtId="170" fontId="3" fillId="2" borderId="836" xfId="0" applyNumberFormat="1" applyFont="1" applyFill="1" applyBorder="1" applyAlignment="1">
      <alignment horizontal="right" vertical="center"/>
    </xf>
    <xf numFmtId="0" fontId="9" fillId="0" borderId="51" xfId="0" applyFont="1" applyBorder="1" applyAlignment="1">
      <alignment horizontal="center" vertical="center"/>
    </xf>
    <xf numFmtId="0" fontId="9" fillId="0" borderId="284" xfId="0" applyFont="1" applyBorder="1" applyAlignment="1">
      <alignment horizontal="center" vertical="center"/>
    </xf>
    <xf numFmtId="0" fontId="9" fillId="0" borderId="281" xfId="0" applyFont="1" applyBorder="1" applyAlignment="1">
      <alignment horizontal="center" vertical="center"/>
    </xf>
    <xf numFmtId="0" fontId="9" fillId="0" borderId="2" xfId="0" applyFont="1" applyBorder="1" applyAlignment="1">
      <alignment horizontal="center" vertical="center"/>
    </xf>
    <xf numFmtId="0" fontId="9" fillId="0" borderId="223" xfId="0" applyFont="1" applyBorder="1" applyAlignment="1">
      <alignment horizontal="center" vertical="center"/>
    </xf>
    <xf numFmtId="0" fontId="9" fillId="0" borderId="224" xfId="0" applyFont="1" applyBorder="1" applyAlignment="1">
      <alignment horizontal="center" vertical="center"/>
    </xf>
    <xf numFmtId="0" fontId="9" fillId="0" borderId="45" xfId="0" applyFont="1" applyBorder="1" applyAlignment="1">
      <alignment horizontal="center" vertical="center"/>
    </xf>
    <xf numFmtId="0" fontId="9" fillId="0" borderId="840" xfId="0" applyFont="1" applyBorder="1" applyAlignment="1">
      <alignment horizontal="center" vertical="center"/>
    </xf>
    <xf numFmtId="0" fontId="14" fillId="12" borderId="835" xfId="0" applyFont="1" applyFill="1" applyBorder="1" applyAlignment="1">
      <alignment horizontal="center" vertical="center" wrapText="1"/>
    </xf>
    <xf numFmtId="0" fontId="14" fillId="12" borderId="368" xfId="0" applyFont="1" applyFill="1" applyBorder="1" applyAlignment="1">
      <alignment horizontal="center" vertical="center" wrapText="1"/>
    </xf>
    <xf numFmtId="0" fontId="14" fillId="0" borderId="281" xfId="0" applyFont="1" applyBorder="1" applyAlignment="1">
      <alignment horizontal="center" vertical="center" wrapText="1"/>
    </xf>
    <xf numFmtId="0" fontId="14" fillId="0" borderId="0" xfId="0" applyFont="1" applyBorder="1" applyAlignment="1">
      <alignment horizontal="center"/>
    </xf>
    <xf numFmtId="0" fontId="14" fillId="0" borderId="223" xfId="0" applyFont="1" applyBorder="1" applyAlignment="1">
      <alignment horizontal="center"/>
    </xf>
    <xf numFmtId="0" fontId="3" fillId="0" borderId="786" xfId="0" applyFont="1" applyBorder="1" applyAlignment="1">
      <alignment horizontal="center" vertical="center"/>
    </xf>
    <xf numFmtId="0" fontId="3" fillId="0" borderId="787" xfId="0" applyFont="1" applyBorder="1" applyAlignment="1">
      <alignment horizontal="center" vertical="center"/>
    </xf>
    <xf numFmtId="2" fontId="0" fillId="4" borderId="787" xfId="0" applyNumberFormat="1" applyFill="1" applyBorder="1" applyAlignment="1" applyProtection="1">
      <alignment horizontal="center" vertical="center"/>
      <protection locked="0"/>
    </xf>
    <xf numFmtId="0" fontId="8" fillId="0" borderId="732" xfId="0" applyFont="1" applyBorder="1" applyAlignment="1">
      <alignment horizontal="left" vertical="center"/>
    </xf>
    <xf numFmtId="0" fontId="9" fillId="0" borderId="784" xfId="0" applyFont="1" applyBorder="1" applyAlignment="1">
      <alignment horizontal="left" vertical="center"/>
    </xf>
    <xf numFmtId="0" fontId="9" fillId="0" borderId="784" xfId="0" applyFont="1" applyBorder="1" applyAlignment="1">
      <alignment horizontal="center" vertical="center"/>
    </xf>
    <xf numFmtId="0" fontId="9" fillId="0" borderId="783" xfId="0" applyFont="1" applyBorder="1" applyAlignment="1">
      <alignment horizontal="center" vertical="center"/>
    </xf>
    <xf numFmtId="0" fontId="9" fillId="0" borderId="785" xfId="0" applyFont="1" applyBorder="1" applyAlignment="1">
      <alignment horizontal="center" vertical="center"/>
    </xf>
    <xf numFmtId="0" fontId="9" fillId="0" borderId="784" xfId="0" applyFont="1" applyBorder="1" applyAlignment="1">
      <alignment vertical="center"/>
    </xf>
    <xf numFmtId="0" fontId="9" fillId="0" borderId="790" xfId="0" applyFont="1" applyBorder="1" applyAlignment="1">
      <alignment horizontal="center"/>
    </xf>
    <xf numFmtId="0" fontId="10" fillId="0" borderId="790" xfId="0" applyFont="1" applyBorder="1" applyAlignment="1">
      <alignment horizontal="center"/>
    </xf>
    <xf numFmtId="0" fontId="10" fillId="0" borderId="791" xfId="0" applyFont="1" applyBorder="1" applyAlignment="1">
      <alignment horizontal="center"/>
    </xf>
    <xf numFmtId="0" fontId="9" fillId="0" borderId="790" xfId="0" applyFont="1" applyBorder="1" applyAlignment="1"/>
    <xf numFmtId="0" fontId="0" fillId="0" borderId="787" xfId="0" applyNumberFormat="1" applyBorder="1" applyAlignment="1" applyProtection="1">
      <alignment horizontal="left" vertical="center"/>
      <protection locked="0"/>
    </xf>
    <xf numFmtId="0" fontId="0" fillId="0" borderId="787" xfId="0" applyNumberFormat="1" applyBorder="1" applyAlignment="1" applyProtection="1">
      <alignment horizontal="center" vertical="center"/>
      <protection locked="0"/>
    </xf>
    <xf numFmtId="0" fontId="3" fillId="0" borderId="787" xfId="0" applyNumberFormat="1" applyFont="1" applyBorder="1" applyAlignment="1" applyProtection="1">
      <alignment horizontal="left" vertical="center"/>
      <protection locked="0"/>
    </xf>
    <xf numFmtId="49" fontId="0" fillId="0" borderId="787" xfId="0" applyNumberFormat="1" applyBorder="1" applyAlignment="1" applyProtection="1">
      <alignment horizontal="left" vertical="center"/>
      <protection locked="0"/>
    </xf>
    <xf numFmtId="0" fontId="12" fillId="0" borderId="794" xfId="0" applyFont="1" applyBorder="1" applyAlignment="1">
      <alignment horizontal="right" vertical="center"/>
    </xf>
    <xf numFmtId="0" fontId="12" fillId="0" borderId="795" xfId="0" applyFont="1" applyBorder="1" applyAlignment="1">
      <alignment horizontal="right" vertical="center"/>
    </xf>
    <xf numFmtId="0" fontId="9" fillId="0" borderId="784" xfId="0" applyFont="1" applyBorder="1" applyAlignment="1">
      <alignment horizontal="center"/>
    </xf>
    <xf numFmtId="0" fontId="3" fillId="0" borderId="787" xfId="3" applyBorder="1" applyAlignment="1" applyProtection="1">
      <alignment horizontal="left" vertical="center"/>
      <protection locked="0"/>
    </xf>
    <xf numFmtId="0" fontId="9" fillId="0" borderId="789" xfId="0" applyFont="1" applyBorder="1" applyAlignment="1">
      <alignment horizontal="center"/>
    </xf>
    <xf numFmtId="1" fontId="3" fillId="0" borderId="787" xfId="3" applyNumberFormat="1" applyBorder="1" applyAlignment="1" applyProtection="1">
      <alignment horizontal="center" vertical="center"/>
      <protection locked="0"/>
    </xf>
    <xf numFmtId="0" fontId="5" fillId="7" borderId="108" xfId="0" applyFont="1" applyFill="1" applyBorder="1" applyAlignment="1">
      <alignment horizontal="left" vertical="center"/>
    </xf>
    <xf numFmtId="0" fontId="5" fillId="7" borderId="3" xfId="0" applyFont="1" applyFill="1" applyBorder="1" applyAlignment="1">
      <alignment horizontal="left" vertical="center"/>
    </xf>
    <xf numFmtId="0" fontId="5" fillId="7" borderId="502" xfId="0" applyFont="1" applyFill="1" applyBorder="1" applyAlignment="1">
      <alignment horizontal="left" vertical="center"/>
    </xf>
    <xf numFmtId="0" fontId="0" fillId="0" borderId="325" xfId="0" applyBorder="1" applyAlignment="1">
      <alignment vertical="center"/>
    </xf>
    <xf numFmtId="0" fontId="0" fillId="0" borderId="322" xfId="0" applyBorder="1" applyAlignment="1">
      <alignment vertical="center"/>
    </xf>
    <xf numFmtId="49" fontId="0" fillId="0" borderId="253" xfId="0" applyNumberFormat="1" applyBorder="1" applyAlignment="1">
      <alignment horizontal="center" vertical="center"/>
    </xf>
    <xf numFmtId="0" fontId="0" fillId="0" borderId="253" xfId="0" applyNumberFormat="1" applyBorder="1" applyAlignment="1">
      <alignment horizontal="center" vertical="center"/>
    </xf>
    <xf numFmtId="0" fontId="0" fillId="0" borderId="339" xfId="0" applyBorder="1" applyAlignment="1">
      <alignment vertical="center"/>
    </xf>
    <xf numFmtId="166" fontId="0" fillId="0" borderId="253" xfId="0" applyNumberFormat="1" applyFill="1" applyBorder="1" applyAlignment="1">
      <alignment horizontal="center" vertical="center"/>
    </xf>
    <xf numFmtId="0" fontId="5" fillId="0" borderId="941" xfId="0" applyFont="1" applyFill="1" applyBorder="1" applyAlignment="1" applyProtection="1">
      <alignment horizontal="right" vertical="center"/>
      <protection hidden="1"/>
    </xf>
    <xf numFmtId="0" fontId="5" fillId="0" borderId="938" xfId="0" applyFont="1" applyFill="1" applyBorder="1" applyAlignment="1" applyProtection="1">
      <alignment horizontal="right" vertical="center"/>
      <protection hidden="1"/>
    </xf>
    <xf numFmtId="164" fontId="6" fillId="0" borderId="939" xfId="0" applyNumberFormat="1" applyFont="1" applyFill="1" applyBorder="1" applyAlignment="1" applyProtection="1">
      <alignment horizontal="left" vertical="center"/>
      <protection hidden="1"/>
    </xf>
    <xf numFmtId="0" fontId="4" fillId="7" borderId="109" xfId="0" applyFont="1" applyFill="1" applyBorder="1" applyAlignment="1">
      <alignment vertical="center"/>
    </xf>
    <xf numFmtId="0" fontId="4" fillId="7" borderId="61" xfId="0" applyFont="1" applyFill="1" applyBorder="1" applyAlignment="1">
      <alignment vertical="center"/>
    </xf>
    <xf numFmtId="0" fontId="4" fillId="7" borderId="656" xfId="0" applyFont="1" applyFill="1" applyBorder="1" applyAlignment="1">
      <alignment vertical="center"/>
    </xf>
    <xf numFmtId="0" fontId="0" fillId="0" borderId="718" xfId="0" applyBorder="1" applyAlignment="1" applyProtection="1">
      <alignment horizontal="left" vertical="center"/>
    </xf>
    <xf numFmtId="0" fontId="0" fillId="0" borderId="719" xfId="0" applyBorder="1" applyAlignment="1" applyProtection="1">
      <alignment horizontal="left" vertical="center"/>
    </xf>
    <xf numFmtId="0" fontId="0" fillId="0" borderId="717" xfId="0" applyBorder="1" applyAlignment="1">
      <alignment vertical="center"/>
    </xf>
    <xf numFmtId="0" fontId="0" fillId="0" borderId="718" xfId="0" applyBorder="1" applyAlignment="1">
      <alignment vertical="center"/>
    </xf>
    <xf numFmtId="164" fontId="0" fillId="0" borderId="718" xfId="0" applyNumberFormat="1" applyBorder="1" applyAlignment="1" applyProtection="1">
      <alignment horizontal="center" vertical="center"/>
    </xf>
    <xf numFmtId="49" fontId="3" fillId="0" borderId="787" xfId="0" applyNumberFormat="1" applyFont="1" applyBorder="1" applyAlignment="1" applyProtection="1">
      <alignment horizontal="left" vertical="center"/>
      <protection locked="0"/>
    </xf>
    <xf numFmtId="0" fontId="9" fillId="0" borderId="784" xfId="3" applyFont="1" applyBorder="1" applyAlignment="1">
      <alignment horizontal="left" vertical="center"/>
    </xf>
    <xf numFmtId="0" fontId="3" fillId="0" borderId="787" xfId="3" applyFont="1" applyBorder="1" applyAlignment="1" applyProtection="1">
      <alignment horizontal="left" vertical="center"/>
      <protection locked="0"/>
    </xf>
    <xf numFmtId="0" fontId="9" fillId="0" borderId="790" xfId="3" applyFont="1" applyBorder="1" applyAlignment="1">
      <alignment horizontal="center"/>
    </xf>
    <xf numFmtId="0" fontId="9" fillId="0" borderId="784" xfId="3" applyFont="1" applyBorder="1" applyAlignment="1">
      <alignment horizontal="center" vertical="center"/>
    </xf>
    <xf numFmtId="0" fontId="9" fillId="0" borderId="841" xfId="0" applyFont="1" applyBorder="1" applyAlignment="1">
      <alignment horizontal="center" vertical="center"/>
    </xf>
    <xf numFmtId="0" fontId="9" fillId="0" borderId="790" xfId="0" applyFont="1" applyBorder="1" applyAlignment="1">
      <alignment horizontal="center" vertical="center"/>
    </xf>
    <xf numFmtId="0" fontId="0" fillId="0" borderId="787" xfId="0" applyBorder="1" applyAlignment="1" applyProtection="1">
      <alignment horizontal="center" vertical="center"/>
      <protection locked="0"/>
    </xf>
    <xf numFmtId="0" fontId="9" fillId="0" borderId="53" xfId="0" applyFont="1" applyBorder="1" applyAlignment="1">
      <alignment horizontal="center" vertical="center"/>
    </xf>
    <xf numFmtId="0" fontId="9" fillId="12" borderId="281" xfId="0" applyFont="1" applyFill="1" applyBorder="1" applyAlignment="1">
      <alignment horizontal="center" vertical="center"/>
    </xf>
    <xf numFmtId="0" fontId="9" fillId="12" borderId="284" xfId="0" applyFont="1" applyFill="1" applyBorder="1" applyAlignment="1">
      <alignment horizontal="center" vertical="center"/>
    </xf>
    <xf numFmtId="0" fontId="5" fillId="2" borderId="501" xfId="0" applyFont="1" applyFill="1" applyBorder="1" applyAlignment="1">
      <alignment horizontal="left" vertical="center"/>
    </xf>
    <xf numFmtId="0" fontId="5" fillId="2" borderId="502" xfId="0" applyFont="1" applyFill="1" applyBorder="1" applyAlignment="1">
      <alignment horizontal="lef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19" xfId="0" applyFont="1" applyBorder="1" applyAlignment="1">
      <alignment horizontal="center" vertical="center"/>
    </xf>
    <xf numFmtId="0" fontId="9" fillId="0" borderId="41" xfId="0" applyFont="1" applyBorder="1" applyAlignment="1">
      <alignment horizontal="center" vertical="center"/>
    </xf>
    <xf numFmtId="0" fontId="9" fillId="0" borderId="617" xfId="0" applyFont="1" applyBorder="1" applyAlignment="1">
      <alignment horizontal="center" vertical="center"/>
    </xf>
    <xf numFmtId="0" fontId="0" fillId="0" borderId="806" xfId="0" applyBorder="1" applyAlignment="1" applyProtection="1">
      <alignment horizontal="center" vertical="center"/>
    </xf>
    <xf numFmtId="0" fontId="0" fillId="0" borderId="807" xfId="0" applyBorder="1" applyAlignment="1" applyProtection="1">
      <alignment horizontal="center" vertical="center"/>
    </xf>
    <xf numFmtId="0" fontId="0" fillId="0" borderId="253" xfId="0" applyBorder="1" applyAlignment="1">
      <alignment horizontal="center" vertical="center"/>
    </xf>
    <xf numFmtId="0" fontId="14" fillId="0" borderId="0" xfId="0" applyFont="1" applyBorder="1" applyAlignment="1">
      <alignment horizontal="center" vertical="center"/>
    </xf>
    <xf numFmtId="0" fontId="14" fillId="0" borderId="223" xfId="0" applyFont="1" applyBorder="1" applyAlignment="1">
      <alignment horizontal="center" vertical="center"/>
    </xf>
    <xf numFmtId="0" fontId="14" fillId="0" borderId="2" xfId="0" applyFont="1" applyBorder="1" applyAlignment="1">
      <alignment horizontal="center" vertical="center"/>
    </xf>
    <xf numFmtId="0" fontId="14" fillId="0" borderId="3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77" xfId="0" applyFont="1" applyFill="1" applyBorder="1" applyAlignment="1">
      <alignment horizontal="center" vertical="center" wrapText="1"/>
    </xf>
    <xf numFmtId="0" fontId="14" fillId="0" borderId="2" xfId="0" applyFont="1" applyBorder="1" applyAlignment="1">
      <alignment horizontal="center"/>
    </xf>
    <xf numFmtId="0" fontId="14" fillId="2" borderId="38" xfId="0" applyFont="1" applyFill="1" applyBorder="1" applyAlignment="1">
      <alignment horizontal="center" wrapText="1"/>
    </xf>
    <xf numFmtId="0" fontId="14" fillId="2" borderId="0" xfId="0" applyFont="1" applyFill="1" applyBorder="1" applyAlignment="1">
      <alignment horizontal="center" wrapText="1"/>
    </xf>
    <xf numFmtId="0" fontId="14" fillId="2" borderId="577" xfId="0" applyFont="1" applyFill="1" applyBorder="1" applyAlignment="1">
      <alignment horizontal="center" wrapText="1"/>
    </xf>
    <xf numFmtId="0" fontId="14" fillId="0" borderId="281" xfId="0" applyFont="1" applyBorder="1" applyAlignment="1">
      <alignment horizontal="center" wrapText="1"/>
    </xf>
    <xf numFmtId="0" fontId="14" fillId="0" borderId="2" xfId="0" applyFont="1" applyBorder="1" applyAlignment="1">
      <alignment horizontal="left" vertical="top"/>
    </xf>
    <xf numFmtId="0" fontId="14" fillId="0" borderId="0" xfId="0" applyFont="1" applyBorder="1" applyAlignment="1">
      <alignment horizontal="left" vertical="top"/>
    </xf>
    <xf numFmtId="0" fontId="0" fillId="0" borderId="339" xfId="0" applyBorder="1" applyAlignment="1">
      <alignment horizontal="left" vertical="center"/>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12" borderId="834" xfId="0" applyFont="1" applyFill="1" applyBorder="1" applyAlignment="1">
      <alignment horizontal="center" vertical="center" wrapText="1"/>
    </xf>
    <xf numFmtId="0" fontId="14" fillId="12" borderId="365" xfId="0" applyFont="1" applyFill="1" applyBorder="1" applyAlignment="1">
      <alignment horizontal="center" vertical="center" wrapText="1"/>
    </xf>
    <xf numFmtId="0" fontId="5" fillId="0" borderId="938" xfId="0" applyFont="1" applyFill="1" applyBorder="1" applyAlignment="1">
      <alignment horizontal="center" vertical="center"/>
    </xf>
    <xf numFmtId="0" fontId="4" fillId="2" borderId="109" xfId="0" applyFont="1" applyFill="1" applyBorder="1" applyAlignment="1">
      <alignment vertical="center"/>
    </xf>
    <xf numFmtId="0" fontId="4" fillId="2" borderId="61" xfId="0" applyFont="1" applyFill="1" applyBorder="1" applyAlignment="1">
      <alignment vertical="center"/>
    </xf>
    <xf numFmtId="0" fontId="4" fillId="2" borderId="656" xfId="0" applyFont="1" applyFill="1" applyBorder="1" applyAlignment="1">
      <alignment vertical="center"/>
    </xf>
    <xf numFmtId="0" fontId="0" fillId="0" borderId="787" xfId="0" applyNumberFormat="1" applyBorder="1" applyAlignment="1" applyProtection="1">
      <alignment horizontal="left" vertical="center"/>
    </xf>
    <xf numFmtId="0" fontId="9" fillId="0" borderId="798" xfId="0" applyFont="1" applyBorder="1" applyAlignment="1">
      <alignment horizontal="center" vertical="center"/>
    </xf>
    <xf numFmtId="0" fontId="9" fillId="12" borderId="286" xfId="0" applyFont="1" applyFill="1" applyBorder="1" applyAlignment="1">
      <alignment horizontal="center" vertical="center"/>
    </xf>
    <xf numFmtId="0" fontId="9" fillId="12" borderId="800" xfId="0" applyFont="1" applyFill="1" applyBorder="1" applyAlignment="1">
      <alignment horizontal="center" vertical="center"/>
    </xf>
    <xf numFmtId="0" fontId="9" fillId="12" borderId="803" xfId="0" applyFont="1" applyFill="1" applyBorder="1" applyAlignment="1">
      <alignment horizontal="center" vertical="center"/>
    </xf>
    <xf numFmtId="0" fontId="9" fillId="0" borderId="2"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13" xfId="0" applyFont="1" applyBorder="1" applyAlignment="1" applyProtection="1">
      <alignment vertical="center"/>
      <protection hidden="1"/>
    </xf>
    <xf numFmtId="0" fontId="9" fillId="0" borderId="798" xfId="0" applyFont="1" applyBorder="1" applyAlignment="1" applyProtection="1">
      <alignment horizontal="center" vertical="center"/>
    </xf>
    <xf numFmtId="0" fontId="9" fillId="0" borderId="801" xfId="0" applyFont="1" applyBorder="1" applyAlignment="1">
      <alignment horizontal="center"/>
    </xf>
    <xf numFmtId="0" fontId="9" fillId="0" borderId="802" xfId="0" applyFont="1" applyBorder="1" applyAlignment="1">
      <alignment horizontal="center"/>
    </xf>
    <xf numFmtId="0" fontId="0" fillId="0" borderId="787" xfId="0" applyBorder="1" applyAlignment="1" applyProtection="1">
      <alignment horizontal="center" vertical="center"/>
    </xf>
    <xf numFmtId="0" fontId="0" fillId="0" borderId="788" xfId="0" applyBorder="1" applyAlignment="1" applyProtection="1">
      <alignment horizontal="center" vertical="center"/>
    </xf>
    <xf numFmtId="0" fontId="9" fillId="0" borderId="784" xfId="0" applyFont="1" applyBorder="1" applyAlignment="1" applyProtection="1">
      <alignment horizontal="center" vertical="center" wrapText="1"/>
    </xf>
    <xf numFmtId="0" fontId="9" fillId="0" borderId="785" xfId="0" applyFont="1" applyBorder="1" applyAlignment="1" applyProtection="1">
      <alignment horizontal="center" vertical="center" wrapText="1"/>
    </xf>
    <xf numFmtId="0" fontId="9" fillId="0" borderId="804" xfId="0" applyFont="1" applyBorder="1" applyAlignment="1" applyProtection="1">
      <alignment horizontal="center" vertical="center" wrapText="1"/>
    </xf>
    <xf numFmtId="0" fontId="9" fillId="0" borderId="805" xfId="0" applyFont="1" applyBorder="1" applyAlignment="1" applyProtection="1">
      <alignment horizontal="center" vertical="center" wrapText="1"/>
    </xf>
    <xf numFmtId="0" fontId="9" fillId="12" borderId="286" xfId="0" applyFont="1" applyFill="1" applyBorder="1" applyAlignment="1">
      <alignment horizontal="center"/>
    </xf>
    <xf numFmtId="0" fontId="9" fillId="12" borderId="281" xfId="0" applyFont="1" applyFill="1" applyBorder="1" applyAlignment="1">
      <alignment horizontal="center"/>
    </xf>
    <xf numFmtId="0" fontId="9" fillId="0" borderId="789" xfId="0" applyFont="1" applyBorder="1" applyAlignment="1">
      <alignment horizontal="center" vertical="center"/>
    </xf>
    <xf numFmtId="171" fontId="0" fillId="0" borderId="799" xfId="0" applyNumberFormat="1" applyBorder="1" applyAlignment="1" applyProtection="1">
      <alignment horizontal="center" vertical="center"/>
      <protection locked="0"/>
    </xf>
    <xf numFmtId="0" fontId="9" fillId="0" borderId="801" xfId="0" applyFont="1" applyBorder="1" applyAlignment="1" applyProtection="1">
      <alignment horizontal="center" wrapText="1"/>
    </xf>
    <xf numFmtId="0" fontId="9" fillId="0" borderId="802" xfId="0" applyFont="1" applyBorder="1" applyAlignment="1" applyProtection="1">
      <alignment horizontal="center" wrapText="1"/>
    </xf>
    <xf numFmtId="0" fontId="9" fillId="0" borderId="281" xfId="0" applyFont="1" applyBorder="1" applyAlignment="1">
      <alignment horizontal="center"/>
    </xf>
    <xf numFmtId="0" fontId="3" fillId="0" borderId="281" xfId="0" applyFont="1" applyBorder="1" applyAlignment="1">
      <alignment horizontal="center"/>
    </xf>
    <xf numFmtId="171" fontId="0" fillId="0" borderId="808" xfId="0" applyNumberFormat="1" applyBorder="1" applyAlignment="1" applyProtection="1">
      <alignment horizontal="center" vertical="center"/>
      <protection locked="0"/>
    </xf>
    <xf numFmtId="0" fontId="3" fillId="0" borderId="814" xfId="0" applyFont="1" applyBorder="1" applyAlignment="1">
      <alignment horizontal="center" vertical="center"/>
    </xf>
    <xf numFmtId="0" fontId="3" fillId="0" borderId="815" xfId="0" applyFont="1" applyBorder="1" applyAlignment="1">
      <alignment horizontal="center" vertical="center"/>
    </xf>
    <xf numFmtId="0" fontId="0" fillId="0" borderId="815" xfId="0" applyNumberFormat="1" applyBorder="1" applyAlignment="1" applyProtection="1">
      <alignment horizontal="left" vertical="center"/>
    </xf>
    <xf numFmtId="0" fontId="3" fillId="0" borderId="815" xfId="0" applyFont="1" applyBorder="1" applyAlignment="1" applyProtection="1">
      <alignment horizontal="left" vertical="center"/>
      <protection locked="0"/>
    </xf>
    <xf numFmtId="0" fontId="3" fillId="0" borderId="816" xfId="0" applyFont="1" applyBorder="1" applyAlignment="1" applyProtection="1">
      <alignment horizontal="left" vertical="center"/>
      <protection locked="0"/>
    </xf>
    <xf numFmtId="2" fontId="0" fillId="0" borderId="817" xfId="0" applyNumberFormat="1" applyBorder="1" applyAlignment="1" applyProtection="1">
      <alignment horizontal="center" vertical="center"/>
      <protection locked="0"/>
    </xf>
    <xf numFmtId="0" fontId="3" fillId="0" borderId="821" xfId="0" applyFont="1" applyBorder="1" applyAlignment="1">
      <alignment horizontal="left" vertical="center"/>
    </xf>
    <xf numFmtId="0" fontId="3" fillId="0" borderId="362" xfId="0" applyFont="1" applyBorder="1" applyAlignment="1">
      <alignment horizontal="left" vertical="center"/>
    </xf>
    <xf numFmtId="0" fontId="4" fillId="0" borderId="276" xfId="0" applyFont="1" applyBorder="1" applyAlignment="1" applyProtection="1">
      <alignment horizontal="left" vertical="center"/>
      <protection locked="0"/>
    </xf>
    <xf numFmtId="0" fontId="4" fillId="0" borderId="376" xfId="0" applyFont="1" applyBorder="1" applyAlignment="1" applyProtection="1">
      <alignment horizontal="left" vertical="center"/>
      <protection locked="0"/>
    </xf>
    <xf numFmtId="0" fontId="4" fillId="0" borderId="253" xfId="0" applyFont="1" applyBorder="1" applyAlignment="1" applyProtection="1">
      <alignment horizontal="left" vertical="center"/>
      <protection locked="0"/>
    </xf>
    <xf numFmtId="0" fontId="4" fillId="0" borderId="383" xfId="0" applyFont="1" applyBorder="1" applyAlignment="1" applyProtection="1">
      <alignment horizontal="left" vertical="center"/>
      <protection locked="0"/>
    </xf>
    <xf numFmtId="0" fontId="0" fillId="0" borderId="718" xfId="0" applyBorder="1" applyAlignment="1" applyProtection="1">
      <alignment horizontal="left" vertical="center"/>
      <protection locked="0"/>
    </xf>
    <xf numFmtId="0" fontId="0" fillId="0" borderId="820" xfId="0" applyBorder="1" applyAlignment="1" applyProtection="1">
      <alignment horizontal="left" vertical="center"/>
      <protection locked="0"/>
    </xf>
    <xf numFmtId="0" fontId="8" fillId="0" borderId="818" xfId="0" applyFont="1" applyBorder="1" applyAlignment="1">
      <alignment horizontal="left"/>
    </xf>
    <xf numFmtId="0" fontId="8" fillId="0" borderId="530" xfId="0" applyFont="1" applyBorder="1" applyAlignment="1">
      <alignment horizontal="left"/>
    </xf>
    <xf numFmtId="0" fontId="8" fillId="0" borderId="382" xfId="0" applyFont="1" applyBorder="1" applyAlignment="1">
      <alignment horizontal="center" vertical="justify"/>
    </xf>
    <xf numFmtId="0" fontId="8" fillId="0" borderId="281" xfId="0" applyFont="1" applyBorder="1" applyAlignment="1">
      <alignment horizontal="center" vertical="justify"/>
    </xf>
    <xf numFmtId="0" fontId="0" fillId="0" borderId="819" xfId="0" applyBorder="1" applyAlignment="1">
      <alignment horizontal="center" vertical="justify"/>
    </xf>
    <xf numFmtId="0" fontId="0" fillId="0" borderId="284" xfId="0" applyBorder="1" applyAlignment="1">
      <alignment horizontal="center" vertical="justify"/>
    </xf>
    <xf numFmtId="0" fontId="3" fillId="0" borderId="362" xfId="0" applyFont="1" applyBorder="1" applyAlignment="1" applyProtection="1">
      <alignment horizontal="right" vertical="center"/>
      <protection hidden="1"/>
    </xf>
    <xf numFmtId="0" fontId="0" fillId="0" borderId="0" xfId="0" applyBorder="1" applyAlignment="1" applyProtection="1">
      <alignment horizontal="center" vertical="center"/>
    </xf>
    <xf numFmtId="0" fontId="7" fillId="0" borderId="281" xfId="0" applyFont="1" applyBorder="1" applyAlignment="1" applyProtection="1">
      <alignment horizontal="center" vertical="center" wrapText="1"/>
    </xf>
    <xf numFmtId="0" fontId="9" fillId="0" borderId="0" xfId="0" applyFont="1" applyBorder="1" applyAlignment="1" applyProtection="1">
      <alignment horizontal="center" textRotation="90"/>
    </xf>
    <xf numFmtId="0" fontId="9" fillId="0" borderId="790" xfId="0" applyFont="1" applyBorder="1" applyAlignment="1" applyProtection="1">
      <alignment horizontal="center" vertical="center" wrapText="1"/>
    </xf>
    <xf numFmtId="0" fontId="9" fillId="0" borderId="791" xfId="0" applyFont="1" applyBorder="1" applyAlignment="1" applyProtection="1">
      <alignment horizontal="center" vertical="center" wrapText="1"/>
    </xf>
    <xf numFmtId="1" fontId="0" fillId="0" borderId="799" xfId="0" applyNumberFormat="1" applyBorder="1" applyAlignment="1" applyProtection="1">
      <alignment horizontal="center" vertical="center"/>
      <protection locked="0"/>
    </xf>
    <xf numFmtId="1" fontId="0" fillId="0" borderId="808" xfId="0" applyNumberFormat="1" applyBorder="1" applyAlignment="1" applyProtection="1">
      <alignment horizontal="center" vertical="center"/>
      <protection locked="0"/>
    </xf>
    <xf numFmtId="0" fontId="0" fillId="0" borderId="810" xfId="0" applyBorder="1" applyAlignment="1" applyProtection="1">
      <alignment horizontal="center" vertical="center"/>
    </xf>
    <xf numFmtId="0" fontId="0" fillId="0" borderId="811" xfId="0" applyBorder="1" applyAlignment="1" applyProtection="1">
      <alignment horizontal="center" vertical="center"/>
    </xf>
    <xf numFmtId="0" fontId="0" fillId="0" borderId="795" xfId="0" applyBorder="1" applyAlignment="1" applyProtection="1">
      <alignment horizontal="center" vertical="center"/>
    </xf>
    <xf numFmtId="0" fontId="0" fillId="0" borderId="796" xfId="0" applyBorder="1" applyAlignment="1" applyProtection="1">
      <alignment horizontal="center" vertical="center"/>
    </xf>
    <xf numFmtId="0" fontId="3" fillId="0" borderId="798" xfId="0" applyFont="1" applyBorder="1" applyAlignment="1" applyProtection="1">
      <alignment horizontal="center" vertical="center" wrapText="1"/>
    </xf>
    <xf numFmtId="2" fontId="0" fillId="0" borderId="799" xfId="0" applyNumberFormat="1" applyBorder="1" applyAlignment="1" applyProtection="1">
      <alignment horizontal="center" vertical="center"/>
      <protection locked="0"/>
    </xf>
    <xf numFmtId="0" fontId="0" fillId="0" borderId="799" xfId="0" applyFill="1" applyBorder="1" applyAlignment="1" applyProtection="1">
      <alignment horizontal="center" vertical="center"/>
    </xf>
    <xf numFmtId="0" fontId="9" fillId="12" borderId="800" xfId="0" applyFont="1" applyFill="1" applyBorder="1" applyAlignment="1"/>
    <xf numFmtId="0" fontId="0" fillId="12" borderId="803" xfId="0" applyFill="1" applyBorder="1" applyAlignment="1"/>
    <xf numFmtId="0" fontId="9" fillId="0" borderId="281" xfId="0" applyFont="1" applyFill="1" applyBorder="1" applyAlignment="1">
      <alignment horizontal="center"/>
    </xf>
    <xf numFmtId="0" fontId="9" fillId="0" borderId="798" xfId="0" applyFont="1" applyFill="1" applyBorder="1" applyAlignment="1">
      <alignment horizontal="center" vertical="center"/>
    </xf>
    <xf numFmtId="0" fontId="3" fillId="0" borderId="787" xfId="0" applyFont="1" applyBorder="1" applyAlignment="1" applyProtection="1">
      <alignment horizontal="left" vertical="center"/>
      <protection locked="0"/>
    </xf>
    <xf numFmtId="0" fontId="3" fillId="0" borderId="788" xfId="0" applyFont="1" applyBorder="1" applyAlignment="1" applyProtection="1">
      <alignment horizontal="left" vertical="center"/>
      <protection locked="0"/>
    </xf>
    <xf numFmtId="0" fontId="3" fillId="0" borderId="794" xfId="0" applyFont="1" applyBorder="1" applyAlignment="1">
      <alignment horizontal="center" vertical="center"/>
    </xf>
    <xf numFmtId="0" fontId="3" fillId="0" borderId="795" xfId="0" applyFont="1" applyBorder="1" applyAlignment="1">
      <alignment horizontal="center" vertical="center"/>
    </xf>
    <xf numFmtId="0" fontId="0" fillId="0" borderId="795" xfId="0" applyNumberFormat="1" applyBorder="1" applyAlignment="1" applyProtection="1">
      <alignment horizontal="left" vertical="center"/>
    </xf>
    <xf numFmtId="0" fontId="9" fillId="0" borderId="812" xfId="0" applyFont="1" applyFill="1" applyBorder="1" applyAlignment="1" applyProtection="1">
      <alignment horizontal="center" vertical="center"/>
      <protection hidden="1"/>
    </xf>
    <xf numFmtId="2" fontId="0" fillId="0" borderId="813" xfId="0" applyNumberFormat="1" applyBorder="1" applyAlignment="1" applyProtection="1">
      <alignment horizontal="center" vertical="center"/>
      <protection locked="0"/>
    </xf>
    <xf numFmtId="0" fontId="7" fillId="0" borderId="790" xfId="0" applyFont="1" applyBorder="1" applyAlignment="1" applyProtection="1">
      <alignment horizontal="center"/>
    </xf>
    <xf numFmtId="0" fontId="7" fillId="0" borderId="791" xfId="0" applyFont="1" applyBorder="1" applyAlignment="1" applyProtection="1">
      <alignment horizontal="center"/>
    </xf>
    <xf numFmtId="2" fontId="0" fillId="0" borderId="808" xfId="0" applyNumberFormat="1" applyBorder="1" applyAlignment="1" applyProtection="1">
      <alignment horizontal="center" vertical="center"/>
      <protection locked="0"/>
    </xf>
    <xf numFmtId="0" fontId="0" fillId="0" borderId="808" xfId="0" applyFill="1" applyBorder="1" applyAlignment="1" applyProtection="1">
      <alignment horizontal="center" vertical="center"/>
    </xf>
    <xf numFmtId="0" fontId="3" fillId="0" borderId="822" xfId="0" applyFont="1" applyBorder="1" applyAlignment="1" applyProtection="1">
      <alignment horizontal="left" vertical="center"/>
      <protection hidden="1"/>
    </xf>
    <xf numFmtId="0" fontId="3" fillId="0" borderId="183" xfId="0" applyFont="1" applyBorder="1" applyAlignment="1" applyProtection="1">
      <alignment horizontal="left" vertical="center"/>
      <protection hidden="1"/>
    </xf>
    <xf numFmtId="0" fontId="3" fillId="0" borderId="823" xfId="0" applyFont="1" applyBorder="1" applyAlignment="1" applyProtection="1">
      <alignment horizontal="left" vertical="center"/>
      <protection hidden="1"/>
    </xf>
    <xf numFmtId="0" fontId="9" fillId="0" borderId="784" xfId="0" applyFont="1" applyBorder="1" applyAlignment="1" applyProtection="1">
      <alignment vertical="center"/>
      <protection hidden="1"/>
    </xf>
    <xf numFmtId="0" fontId="9" fillId="0" borderId="785" xfId="0" applyFont="1" applyBorder="1" applyAlignment="1" applyProtection="1">
      <alignment vertical="center"/>
      <protection hidden="1"/>
    </xf>
    <xf numFmtId="171" fontId="3" fillId="0" borderId="787" xfId="3" applyNumberFormat="1" applyBorder="1" applyAlignment="1" applyProtection="1">
      <alignment horizontal="center" vertical="center"/>
      <protection locked="0"/>
    </xf>
    <xf numFmtId="2" fontId="3" fillId="0" borderId="787" xfId="3" applyNumberFormat="1" applyBorder="1" applyAlignment="1" applyProtection="1">
      <alignment horizontal="center" vertical="center"/>
      <protection locked="0"/>
    </xf>
    <xf numFmtId="0" fontId="3" fillId="0" borderId="372" xfId="0" applyFont="1" applyBorder="1" applyAlignment="1">
      <alignment vertical="center"/>
    </xf>
    <xf numFmtId="0" fontId="3" fillId="0" borderId="360" xfId="0" applyFont="1" applyBorder="1" applyAlignment="1">
      <alignment vertical="center"/>
    </xf>
    <xf numFmtId="0" fontId="3" fillId="12" borderId="322" xfId="0" applyFont="1" applyFill="1" applyBorder="1" applyAlignment="1">
      <alignment vertical="center"/>
    </xf>
    <xf numFmtId="0" fontId="3" fillId="12" borderId="342" xfId="0" applyFont="1" applyFill="1" applyBorder="1" applyAlignment="1">
      <alignment vertical="center"/>
    </xf>
    <xf numFmtId="2" fontId="0" fillId="0" borderId="159" xfId="0" applyNumberFormat="1" applyBorder="1" applyAlignment="1" applyProtection="1">
      <alignment horizontal="center" vertical="center"/>
      <protection locked="0"/>
    </xf>
    <xf numFmtId="2" fontId="0" fillId="0" borderId="6" xfId="0" applyNumberFormat="1" applyBorder="1" applyAlignment="1" applyProtection="1">
      <alignment horizontal="center" vertical="center"/>
      <protection locked="0"/>
    </xf>
    <xf numFmtId="0" fontId="3" fillId="0" borderId="37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42" xfId="0" applyFont="1" applyFill="1" applyBorder="1" applyAlignment="1" applyProtection="1">
      <alignment horizontal="left" vertical="center"/>
      <protection hidden="1"/>
    </xf>
    <xf numFmtId="0" fontId="3" fillId="0" borderId="101" xfId="0" applyFont="1" applyFill="1" applyBorder="1" applyAlignment="1" applyProtection="1">
      <alignment horizontal="left" vertical="center"/>
      <protection hidden="1"/>
    </xf>
    <xf numFmtId="0" fontId="3" fillId="0" borderId="380" xfId="0" applyFont="1" applyFill="1" applyBorder="1" applyAlignment="1" applyProtection="1">
      <alignment horizontal="left" vertical="center"/>
      <protection hidden="1"/>
    </xf>
    <xf numFmtId="0" fontId="3" fillId="0" borderId="650" xfId="0" applyFont="1" applyFill="1" applyBorder="1" applyAlignment="1">
      <alignment horizontal="left" vertical="center"/>
    </xf>
    <xf numFmtId="0" fontId="34" fillId="0" borderId="650" xfId="0" applyFont="1" applyFill="1" applyBorder="1" applyAlignment="1">
      <alignment horizontal="center" vertical="center"/>
    </xf>
    <xf numFmtId="170" fontId="3" fillId="0" borderId="300" xfId="0" applyNumberFormat="1" applyFont="1" applyBorder="1" applyAlignment="1" applyProtection="1">
      <alignment horizontal="right" vertical="center"/>
    </xf>
    <xf numFmtId="170" fontId="3" fillId="0" borderId="274" xfId="0" applyNumberFormat="1" applyFont="1" applyBorder="1" applyAlignment="1" applyProtection="1">
      <alignment horizontal="right" vertical="center"/>
    </xf>
    <xf numFmtId="170" fontId="3" fillId="0" borderId="274" xfId="0" applyNumberFormat="1" applyFont="1" applyBorder="1" applyAlignment="1">
      <alignment horizontal="righ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05" xfId="0" applyFont="1" applyFill="1" applyBorder="1" applyAlignment="1">
      <alignment horizontal="left" vertical="center"/>
    </xf>
    <xf numFmtId="0" fontId="3" fillId="6" borderId="276" xfId="0" applyFont="1" applyFill="1" applyBorder="1" applyAlignment="1">
      <alignment horizontal="left" vertical="center"/>
    </xf>
    <xf numFmtId="167" fontId="8" fillId="0" borderId="274" xfId="0" applyNumberFormat="1" applyFont="1" applyFill="1" applyBorder="1" applyAlignment="1" applyProtection="1">
      <alignment horizontal="right" vertical="center"/>
    </xf>
    <xf numFmtId="167" fontId="8" fillId="0" borderId="291" xfId="0" applyNumberFormat="1" applyFont="1" applyBorder="1" applyAlignment="1" applyProtection="1">
      <alignment horizontal="right" vertical="center"/>
      <protection hidden="1"/>
    </xf>
    <xf numFmtId="167" fontId="3" fillId="0" borderId="274" xfId="0" applyNumberFormat="1" applyFont="1" applyBorder="1" applyAlignment="1" applyProtection="1">
      <alignment horizontal="right" vertical="center"/>
      <protection hidden="1"/>
    </xf>
    <xf numFmtId="167" fontId="3" fillId="0" borderId="274" xfId="0" applyNumberFormat="1" applyFont="1" applyBorder="1" applyAlignment="1" applyProtection="1">
      <alignment horizontal="right" vertical="center"/>
      <protection locked="0"/>
    </xf>
    <xf numFmtId="170" fontId="4" fillId="0" borderId="274" xfId="0" applyNumberFormat="1" applyFont="1" applyBorder="1" applyAlignment="1" applyProtection="1">
      <alignment horizontal="right" vertical="center"/>
      <protection hidden="1"/>
    </xf>
    <xf numFmtId="167" fontId="3" fillId="0" borderId="300" xfId="0" applyNumberFormat="1" applyFont="1" applyBorder="1" applyAlignment="1" applyProtection="1">
      <alignment horizontal="right" vertical="center"/>
      <protection locked="0"/>
    </xf>
    <xf numFmtId="0" fontId="3" fillId="12" borderId="360" xfId="0" applyFont="1" applyFill="1" applyBorder="1" applyAlignment="1">
      <alignment vertical="center"/>
    </xf>
    <xf numFmtId="0" fontId="3" fillId="12" borderId="374" xfId="0" applyFont="1" applyFill="1" applyBorder="1" applyAlignment="1">
      <alignment vertical="center"/>
    </xf>
    <xf numFmtId="3" fontId="3" fillId="0" borderId="239" xfId="0" applyNumberFormat="1" applyFont="1" applyBorder="1" applyAlignment="1" applyProtection="1">
      <alignment horizontal="center" vertical="center"/>
      <protection locked="0"/>
    </xf>
    <xf numFmtId="0" fontId="3" fillId="0" borderId="373" xfId="0" applyFont="1" applyBorder="1" applyAlignment="1">
      <alignment vertical="center"/>
    </xf>
    <xf numFmtId="0" fontId="0" fillId="0" borderId="59" xfId="0" applyBorder="1" applyAlignment="1">
      <alignment vertical="justify"/>
    </xf>
    <xf numFmtId="0" fontId="0" fillId="0" borderId="60" xfId="0" applyBorder="1" applyAlignment="1">
      <alignment vertical="justify"/>
    </xf>
    <xf numFmtId="0" fontId="0" fillId="0" borderId="121" xfId="0" applyBorder="1" applyAlignment="1">
      <alignment vertical="justify"/>
    </xf>
    <xf numFmtId="0" fontId="0" fillId="0" borderId="122" xfId="0" applyBorder="1" applyAlignment="1" applyProtection="1">
      <alignment vertical="center"/>
      <protection locked="0"/>
    </xf>
    <xf numFmtId="0" fontId="0" fillId="0" borderId="112" xfId="0" applyBorder="1" applyAlignment="1" applyProtection="1">
      <alignment vertical="center"/>
      <protection locked="0"/>
    </xf>
    <xf numFmtId="0" fontId="0" fillId="0" borderId="131" xfId="0" applyBorder="1" applyAlignment="1" applyProtection="1">
      <alignment vertical="center"/>
      <protection locked="0"/>
    </xf>
    <xf numFmtId="0" fontId="8" fillId="0" borderId="636" xfId="0" applyFont="1" applyBorder="1" applyAlignment="1">
      <alignment vertical="center"/>
    </xf>
    <xf numFmtId="0" fontId="8" fillId="0" borderId="624" xfId="0" applyFont="1" applyBorder="1" applyAlignment="1">
      <alignment vertical="center"/>
    </xf>
    <xf numFmtId="0" fontId="4" fillId="0" borderId="554" xfId="0" applyFont="1" applyBorder="1" applyAlignment="1" applyProtection="1">
      <alignment vertical="center"/>
      <protection locked="0"/>
    </xf>
    <xf numFmtId="0" fontId="4" fillId="0" borderId="552" xfId="0" applyFont="1" applyBorder="1" applyAlignment="1" applyProtection="1">
      <alignment vertical="center"/>
      <protection locked="0"/>
    </xf>
    <xf numFmtId="0" fontId="4" fillId="0" borderId="238" xfId="0" applyFont="1" applyBorder="1" applyAlignment="1" applyProtection="1">
      <alignment vertical="center"/>
      <protection locked="0"/>
    </xf>
    <xf numFmtId="1" fontId="0" fillId="0" borderId="549" xfId="0" applyNumberFormat="1" applyBorder="1" applyAlignment="1" applyProtection="1">
      <alignment horizontal="center" vertical="center"/>
      <protection locked="0"/>
    </xf>
    <xf numFmtId="1" fontId="0" fillId="0" borderId="726" xfId="0" applyNumberFormat="1" applyBorder="1" applyAlignment="1" applyProtection="1">
      <alignment horizontal="center" vertical="center"/>
      <protection locked="0"/>
    </xf>
    <xf numFmtId="1" fontId="0" fillId="0" borderId="727" xfId="0" applyNumberFormat="1" applyBorder="1" applyAlignment="1" applyProtection="1">
      <alignment horizontal="center" vertical="center"/>
      <protection locked="0"/>
    </xf>
    <xf numFmtId="0" fontId="0" fillId="0" borderId="549" xfId="0" applyBorder="1" applyAlignment="1">
      <alignment vertical="center"/>
    </xf>
    <xf numFmtId="0" fontId="0" fillId="0" borderId="726" xfId="0" applyBorder="1" applyAlignment="1">
      <alignment vertical="center"/>
    </xf>
    <xf numFmtId="0" fontId="0" fillId="0" borderId="729" xfId="0" applyBorder="1" applyAlignment="1">
      <alignment vertical="center"/>
    </xf>
    <xf numFmtId="0" fontId="0" fillId="0" borderId="15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49" fontId="3" fillId="0" borderId="728" xfId="0" applyNumberFormat="1" applyFont="1" applyBorder="1" applyAlignment="1">
      <alignment vertical="center"/>
    </xf>
    <xf numFmtId="49" fontId="3" fillId="0" borderId="294" xfId="0" applyNumberFormat="1" applyFont="1" applyBorder="1" applyAlignment="1">
      <alignment vertical="center"/>
    </xf>
    <xf numFmtId="49" fontId="3" fillId="0" borderId="253" xfId="0" applyNumberFormat="1" applyFont="1" applyBorder="1" applyAlignment="1">
      <alignment vertical="center"/>
    </xf>
    <xf numFmtId="49" fontId="3" fillId="0" borderId="293" xfId="0" applyNumberFormat="1" applyFont="1" applyBorder="1" applyAlignment="1">
      <alignment vertical="center"/>
    </xf>
    <xf numFmtId="0" fontId="7" fillId="0" borderId="154" xfId="0" applyFont="1" applyFill="1" applyBorder="1" applyAlignment="1">
      <alignment horizontal="center" vertical="center"/>
    </xf>
    <xf numFmtId="0" fontId="7" fillId="0" borderId="155" xfId="0" applyFont="1" applyFill="1" applyBorder="1" applyAlignment="1">
      <alignment horizontal="center" vertical="center"/>
    </xf>
    <xf numFmtId="0" fontId="0" fillId="0" borderId="549" xfId="0" applyBorder="1" applyAlignment="1">
      <alignment horizontal="center" vertical="center"/>
    </xf>
    <xf numFmtId="0" fontId="0" fillId="0" borderId="726" xfId="0" applyBorder="1" applyAlignment="1">
      <alignment horizontal="center" vertical="center"/>
    </xf>
    <xf numFmtId="0" fontId="7" fillId="0" borderId="26" xfId="0" applyFont="1" applyFill="1" applyBorder="1" applyAlignment="1">
      <alignment horizontal="center" vertical="center"/>
    </xf>
    <xf numFmtId="0" fontId="7" fillId="0" borderId="177" xfId="0" applyFont="1" applyFill="1" applyBorder="1" applyAlignment="1">
      <alignment horizontal="center" vertical="center"/>
    </xf>
    <xf numFmtId="0" fontId="0" fillId="12" borderId="276" xfId="0" applyFill="1" applyBorder="1" applyAlignment="1">
      <alignment horizontal="center"/>
    </xf>
    <xf numFmtId="0" fontId="0" fillId="12" borderId="376" xfId="0" applyFill="1" applyBorder="1" applyAlignment="1">
      <alignment horizontal="center"/>
    </xf>
    <xf numFmtId="167" fontId="0" fillId="0" borderId="288" xfId="0" applyNumberFormat="1" applyBorder="1" applyAlignment="1" applyProtection="1">
      <alignment horizontal="right" vertical="center"/>
      <protection locked="0"/>
    </xf>
    <xf numFmtId="167" fontId="0" fillId="0" borderId="289" xfId="0" applyNumberFormat="1" applyBorder="1" applyAlignment="1" applyProtection="1">
      <alignment horizontal="right" vertical="center"/>
      <protection locked="0"/>
    </xf>
    <xf numFmtId="0" fontId="3" fillId="12" borderId="281" xfId="0" applyNumberFormat="1" applyFont="1" applyFill="1" applyBorder="1" applyAlignment="1" applyProtection="1">
      <alignment horizontal="center" vertical="center"/>
    </xf>
    <xf numFmtId="0" fontId="8" fillId="0" borderId="317" xfId="0" applyFont="1" applyBorder="1" applyAlignment="1">
      <alignment vertical="center"/>
    </xf>
    <xf numFmtId="0" fontId="8" fillId="0" borderId="274" xfId="0" applyFont="1" applyBorder="1" applyAlignment="1">
      <alignment vertical="center"/>
    </xf>
    <xf numFmtId="0" fontId="0" fillId="0" borderId="274" xfId="0" applyBorder="1" applyAlignment="1">
      <alignment vertical="center"/>
    </xf>
    <xf numFmtId="0" fontId="0" fillId="0" borderId="369" xfId="0" applyBorder="1" applyAlignment="1">
      <alignment vertical="center"/>
    </xf>
    <xf numFmtId="167" fontId="0" fillId="0" borderId="288" xfId="0" applyNumberFormat="1" applyBorder="1" applyAlignment="1" applyProtection="1">
      <alignment horizontal="right" vertical="center"/>
    </xf>
    <xf numFmtId="167" fontId="0" fillId="0" borderId="289" xfId="0" applyNumberFormat="1" applyBorder="1" applyAlignment="1" applyProtection="1">
      <alignment horizontal="right" vertical="center"/>
    </xf>
    <xf numFmtId="167" fontId="3" fillId="0" borderId="288" xfId="0" applyNumberFormat="1" applyFont="1" applyBorder="1" applyAlignment="1" applyProtection="1">
      <alignment horizontal="right" vertical="center"/>
      <protection locked="0"/>
    </xf>
    <xf numFmtId="167" fontId="3" fillId="0" borderId="289" xfId="0" applyNumberFormat="1" applyFont="1" applyBorder="1" applyAlignment="1" applyProtection="1">
      <alignment horizontal="right" vertical="center"/>
      <protection locked="0"/>
    </xf>
    <xf numFmtId="0" fontId="9" fillId="12" borderId="366" xfId="0" applyFont="1" applyFill="1" applyBorder="1" applyAlignment="1">
      <alignment vertical="center"/>
    </xf>
    <xf numFmtId="0" fontId="9" fillId="12" borderId="722" xfId="0" applyFont="1" applyFill="1" applyBorder="1" applyAlignment="1">
      <alignment vertical="center"/>
    </xf>
    <xf numFmtId="0" fontId="0" fillId="12" borderId="291" xfId="0" applyFill="1" applyBorder="1" applyAlignment="1" applyProtection="1">
      <alignment horizontal="center" vertical="center"/>
    </xf>
    <xf numFmtId="0" fontId="0" fillId="12" borderId="292" xfId="0" applyFill="1" applyBorder="1" applyAlignment="1" applyProtection="1">
      <alignment horizontal="center" vertical="center"/>
    </xf>
    <xf numFmtId="0" fontId="47" fillId="0" borderId="190" xfId="0" applyFont="1" applyBorder="1" applyAlignment="1">
      <alignment vertical="center"/>
    </xf>
    <xf numFmtId="0" fontId="47" fillId="0" borderId="191" xfId="0" applyFont="1" applyBorder="1" applyAlignment="1">
      <alignment vertical="center"/>
    </xf>
    <xf numFmtId="0" fontId="0" fillId="0" borderId="721" xfId="0" applyBorder="1" applyAlignment="1">
      <alignment vertical="center"/>
    </xf>
    <xf numFmtId="0" fontId="0" fillId="0" borderId="366" xfId="0" applyBorder="1" applyAlignment="1">
      <alignment vertical="center"/>
    </xf>
    <xf numFmtId="0" fontId="0" fillId="0" borderId="294" xfId="0" applyBorder="1" applyAlignment="1">
      <alignment horizontal="left" vertical="center"/>
    </xf>
    <xf numFmtId="167" fontId="8" fillId="0" borderId="288" xfId="0" applyNumberFormat="1" applyFont="1" applyBorder="1" applyAlignment="1" applyProtection="1">
      <alignment horizontal="right" vertical="center"/>
      <protection hidden="1"/>
    </xf>
    <xf numFmtId="167" fontId="8" fillId="0" borderId="289" xfId="0" applyNumberFormat="1" applyFont="1" applyBorder="1" applyAlignment="1" applyProtection="1">
      <alignment horizontal="right" vertical="center"/>
      <protection hidden="1"/>
    </xf>
    <xf numFmtId="167" fontId="3" fillId="0" borderId="288" xfId="0" applyNumberFormat="1" applyFont="1" applyBorder="1" applyAlignment="1" applyProtection="1">
      <alignment horizontal="right" vertical="center"/>
    </xf>
    <xf numFmtId="167" fontId="3" fillId="0" borderId="289" xfId="0" applyNumberFormat="1" applyFont="1" applyBorder="1" applyAlignment="1" applyProtection="1">
      <alignment horizontal="right" vertical="center"/>
    </xf>
    <xf numFmtId="0" fontId="50" fillId="0" borderId="274" xfId="0" applyFont="1" applyBorder="1" applyAlignment="1" applyProtection="1">
      <alignment horizontal="center" vertical="center"/>
      <protection hidden="1"/>
    </xf>
    <xf numFmtId="0" fontId="0" fillId="0" borderId="9" xfId="0" applyBorder="1" applyAlignment="1">
      <alignment horizontal="left" vertical="center"/>
    </xf>
    <xf numFmtId="0" fontId="0" fillId="0" borderId="185" xfId="0" applyBorder="1" applyAlignment="1">
      <alignment horizontal="left" vertical="center"/>
    </xf>
    <xf numFmtId="0" fontId="0" fillId="12" borderId="286" xfId="0" applyFill="1" applyBorder="1" applyAlignment="1">
      <alignment horizontal="center" vertical="center"/>
    </xf>
    <xf numFmtId="0" fontId="0" fillId="12" borderId="287" xfId="0" applyFill="1" applyBorder="1" applyAlignment="1">
      <alignment horizontal="center" vertical="center"/>
    </xf>
    <xf numFmtId="0" fontId="3" fillId="12" borderId="286" xfId="0" applyNumberFormat="1" applyFont="1" applyFill="1" applyBorder="1" applyAlignment="1" applyProtection="1">
      <alignment horizontal="center" vertical="center"/>
    </xf>
    <xf numFmtId="166" fontId="0" fillId="0" borderId="253" xfId="0" applyNumberFormat="1" applyBorder="1" applyAlignment="1">
      <alignment horizontal="center" vertical="center"/>
    </xf>
    <xf numFmtId="0" fontId="0" fillId="0" borderId="253" xfId="0" applyNumberFormat="1" applyBorder="1" applyAlignment="1" applyProtection="1">
      <alignment horizontal="center" vertical="center"/>
    </xf>
    <xf numFmtId="0" fontId="43" fillId="7" borderId="109" xfId="0" applyFont="1" applyFill="1" applyBorder="1" applyAlignment="1">
      <alignment vertical="center"/>
    </xf>
    <xf numFmtId="0" fontId="43" fillId="7" borderId="61" xfId="0" applyFont="1" applyFill="1" applyBorder="1" applyAlignment="1">
      <alignment vertical="center"/>
    </xf>
    <xf numFmtId="0" fontId="43" fillId="7" borderId="656" xfId="0" applyFont="1" applyFill="1" applyBorder="1" applyAlignment="1">
      <alignment vertical="center"/>
    </xf>
    <xf numFmtId="0" fontId="8" fillId="0" borderId="714" xfId="0" applyFont="1" applyBorder="1" applyAlignment="1">
      <alignment horizontal="left" vertical="center"/>
    </xf>
    <xf numFmtId="0" fontId="8" fillId="0" borderId="191" xfId="0" applyFont="1" applyBorder="1" applyAlignment="1">
      <alignment horizontal="left" vertical="center"/>
    </xf>
    <xf numFmtId="0" fontId="8" fillId="0" borderId="715" xfId="0" applyFont="1" applyBorder="1" applyAlignment="1">
      <alignment horizontal="left" vertical="center"/>
    </xf>
    <xf numFmtId="0" fontId="0" fillId="0" borderId="2" xfId="0" applyBorder="1" applyAlignment="1">
      <alignment vertical="top"/>
    </xf>
    <xf numFmtId="0" fontId="0" fillId="0" borderId="17" xfId="0" applyBorder="1" applyAlignment="1">
      <alignment vertical="top"/>
    </xf>
    <xf numFmtId="0" fontId="0" fillId="12" borderId="281" xfId="0" applyFill="1" applyBorder="1" applyAlignment="1">
      <alignment horizontal="center" vertical="center"/>
    </xf>
    <xf numFmtId="0" fontId="0" fillId="12" borderId="277" xfId="0" applyFill="1" applyBorder="1" applyAlignment="1">
      <alignment horizontal="center" vertical="center"/>
    </xf>
    <xf numFmtId="0" fontId="8" fillId="0" borderId="289" xfId="0" applyFont="1" applyBorder="1" applyAlignment="1" applyProtection="1">
      <alignment vertical="center"/>
    </xf>
    <xf numFmtId="0" fontId="8" fillId="0" borderId="294" xfId="0" applyFont="1" applyBorder="1" applyAlignment="1" applyProtection="1">
      <alignment vertical="center"/>
    </xf>
    <xf numFmtId="0" fontId="0" fillId="0" borderId="159" xfId="0" applyBorder="1" applyAlignment="1">
      <alignment vertical="center"/>
    </xf>
    <xf numFmtId="0" fontId="1" fillId="0" borderId="148" xfId="0" applyFont="1" applyFill="1" applyBorder="1" applyAlignment="1">
      <alignment horizontal="left" vertical="center"/>
    </xf>
    <xf numFmtId="0" fontId="3" fillId="0" borderId="9" xfId="0" applyFont="1" applyFill="1" applyBorder="1" applyAlignment="1">
      <alignment horizontal="left" vertical="center"/>
    </xf>
    <xf numFmtId="0" fontId="3" fillId="0" borderId="30" xfId="0" applyFont="1" applyFill="1" applyBorder="1" applyAlignment="1">
      <alignment horizontal="left" vertical="center"/>
    </xf>
    <xf numFmtId="0" fontId="0" fillId="0" borderId="153" xfId="0" applyBorder="1" applyAlignment="1" applyProtection="1">
      <alignment vertical="center"/>
      <protection locked="0"/>
    </xf>
    <xf numFmtId="0" fontId="0" fillId="0" borderId="6" xfId="0" applyBorder="1" applyAlignment="1" applyProtection="1">
      <alignment vertical="center"/>
      <protection locked="0"/>
    </xf>
    <xf numFmtId="0" fontId="0" fillId="0" borderId="103" xfId="0" applyBorder="1" applyAlignment="1" applyProtection="1">
      <alignment vertical="center"/>
      <protection locked="0"/>
    </xf>
    <xf numFmtId="0" fontId="1" fillId="0" borderId="156" xfId="0" applyFont="1" applyBorder="1" applyAlignment="1">
      <alignment vertical="center"/>
    </xf>
    <xf numFmtId="0" fontId="3" fillId="0" borderId="237" xfId="0" applyFont="1" applyBorder="1" applyAlignment="1">
      <alignment vertical="center"/>
    </xf>
    <xf numFmtId="0" fontId="0" fillId="0" borderId="9" xfId="0" applyFill="1" applyBorder="1" applyAlignment="1">
      <alignment horizontal="right" vertical="center"/>
    </xf>
    <xf numFmtId="0" fontId="0" fillId="0" borderId="185" xfId="0" applyFill="1" applyBorder="1" applyAlignment="1">
      <alignment horizontal="right" vertical="center"/>
    </xf>
    <xf numFmtId="0" fontId="21" fillId="0" borderId="245" xfId="0" applyFont="1" applyBorder="1" applyAlignment="1">
      <alignment vertical="top"/>
    </xf>
    <xf numFmtId="0" fontId="21" fillId="0" borderId="45" xfId="0" applyFont="1" applyBorder="1" applyAlignment="1">
      <alignment vertical="top"/>
    </xf>
    <xf numFmtId="0" fontId="3" fillId="0" borderId="47" xfId="0" applyFont="1" applyFill="1" applyBorder="1" applyAlignment="1">
      <alignment vertical="center"/>
    </xf>
    <xf numFmtId="0" fontId="3" fillId="0" borderId="45" xfId="0" applyFont="1" applyFill="1" applyBorder="1" applyAlignment="1">
      <alignment vertical="center"/>
    </xf>
    <xf numFmtId="0" fontId="3" fillId="0" borderId="53" xfId="0" applyFont="1" applyFill="1" applyBorder="1" applyAlignment="1">
      <alignment vertical="center"/>
    </xf>
    <xf numFmtId="0" fontId="3" fillId="0" borderId="52" xfId="0" applyFont="1" applyFill="1" applyBorder="1" applyAlignment="1">
      <alignment vertical="center"/>
    </xf>
    <xf numFmtId="0" fontId="3" fillId="0" borderId="54" xfId="0" applyFont="1" applyFill="1" applyBorder="1" applyAlignment="1">
      <alignment vertical="center"/>
    </xf>
    <xf numFmtId="0" fontId="3" fillId="0" borderId="542" xfId="0" applyFont="1" applyFill="1" applyBorder="1" applyAlignment="1">
      <alignment horizontal="center" vertical="center"/>
    </xf>
    <xf numFmtId="0" fontId="3" fillId="0" borderId="522" xfId="0" applyFont="1" applyFill="1" applyBorder="1" applyAlignment="1">
      <alignment horizontal="center" vertical="center"/>
    </xf>
    <xf numFmtId="0" fontId="3" fillId="0" borderId="522" xfId="0" applyFont="1" applyFill="1" applyBorder="1" applyAlignment="1">
      <alignment horizontal="left" vertical="center"/>
    </xf>
    <xf numFmtId="2" fontId="3" fillId="0" borderId="521" xfId="0" applyNumberFormat="1" applyFont="1" applyBorder="1" applyAlignment="1" applyProtection="1">
      <alignment horizontal="center" vertical="center"/>
      <protection locked="0"/>
    </xf>
    <xf numFmtId="2" fontId="3" fillId="0" borderId="522" xfId="0" applyNumberFormat="1" applyFont="1" applyBorder="1" applyAlignment="1" applyProtection="1">
      <alignment horizontal="center" vertical="center"/>
      <protection locked="0"/>
    </xf>
    <xf numFmtId="2" fontId="3" fillId="0" borderId="523" xfId="0" applyNumberFormat="1" applyFont="1" applyBorder="1" applyAlignment="1" applyProtection="1">
      <alignment horizontal="center" vertical="center"/>
      <protection locked="0"/>
    </xf>
    <xf numFmtId="0" fontId="3" fillId="0" borderId="464" xfId="0" applyFont="1" applyBorder="1" applyAlignment="1">
      <alignment horizontal="center" vertical="center"/>
    </xf>
    <xf numFmtId="0" fontId="3" fillId="0" borderId="450" xfId="0" applyFont="1" applyBorder="1" applyAlignment="1">
      <alignment horizontal="center" vertical="center"/>
    </xf>
    <xf numFmtId="0" fontId="3" fillId="12" borderId="621" xfId="3" applyFont="1" applyFill="1" applyBorder="1" applyAlignment="1">
      <alignment horizontal="center" vertical="center"/>
    </xf>
    <xf numFmtId="0" fontId="3" fillId="12" borderId="720" xfId="3" applyFont="1" applyFill="1" applyBorder="1" applyAlignment="1">
      <alignment horizontal="center" vertical="center"/>
    </xf>
    <xf numFmtId="0" fontId="3" fillId="12" borderId="528" xfId="3" applyFont="1" applyFill="1" applyBorder="1" applyAlignment="1">
      <alignment horizontal="center" vertical="center"/>
    </xf>
    <xf numFmtId="0" fontId="3" fillId="12" borderId="596" xfId="3" applyFont="1" applyFill="1" applyBorder="1" applyAlignment="1">
      <alignment horizontal="center" vertical="center"/>
    </xf>
    <xf numFmtId="0" fontId="3" fillId="0" borderId="535" xfId="3" applyFont="1" applyBorder="1" applyAlignment="1">
      <alignment horizontal="left" vertical="center"/>
    </xf>
    <xf numFmtId="0" fontId="3" fillId="0" borderId="536" xfId="3" applyFont="1" applyBorder="1" applyAlignment="1">
      <alignment horizontal="left" vertical="center"/>
    </xf>
    <xf numFmtId="0" fontId="3" fillId="0" borderId="537" xfId="3" applyBorder="1" applyAlignment="1" applyProtection="1">
      <alignment horizontal="center" vertical="center"/>
      <protection hidden="1"/>
    </xf>
    <xf numFmtId="0" fontId="3" fillId="0" borderId="538" xfId="3" applyBorder="1" applyAlignment="1" applyProtection="1">
      <alignment horizontal="center" vertical="center"/>
      <protection hidden="1"/>
    </xf>
    <xf numFmtId="0" fontId="3" fillId="0" borderId="445" xfId="3" applyFont="1" applyBorder="1" applyAlignment="1">
      <alignment horizontal="right" vertical="center"/>
    </xf>
    <xf numFmtId="0" fontId="3" fillId="0" borderId="535" xfId="3" applyFont="1" applyBorder="1" applyAlignment="1">
      <alignment horizontal="right" vertical="center"/>
    </xf>
    <xf numFmtId="0" fontId="3" fillId="0" borderId="101" xfId="0" applyFont="1" applyBorder="1" applyAlignment="1">
      <alignment horizontal="left"/>
    </xf>
    <xf numFmtId="0" fontId="3" fillId="0" borderId="37" xfId="0" applyFont="1" applyBorder="1" applyAlignment="1">
      <alignment horizontal="left"/>
    </xf>
    <xf numFmtId="0" fontId="3" fillId="0" borderId="159"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vertical="top" wrapText="1"/>
    </xf>
    <xf numFmtId="0" fontId="7" fillId="0" borderId="36" xfId="0" applyFont="1" applyBorder="1" applyAlignment="1">
      <alignment vertical="top" wrapText="1"/>
    </xf>
    <xf numFmtId="0" fontId="8" fillId="0" borderId="241" xfId="0" applyFont="1" applyBorder="1" applyAlignment="1">
      <alignment vertical="center"/>
    </xf>
    <xf numFmtId="0" fontId="0" fillId="0" borderId="65" xfId="0" applyBorder="1" applyAlignment="1">
      <alignment vertical="center"/>
    </xf>
    <xf numFmtId="0" fontId="3" fillId="0" borderId="274" xfId="0" applyFont="1" applyBorder="1" applyAlignment="1">
      <alignment horizontal="left" vertical="center"/>
    </xf>
    <xf numFmtId="0" fontId="3" fillId="0" borderId="723" xfId="0" applyFont="1" applyBorder="1" applyAlignment="1">
      <alignment horizontal="left" vertical="center"/>
    </xf>
    <xf numFmtId="0" fontId="4" fillId="0" borderId="17" xfId="0" applyFont="1" applyBorder="1" applyAlignment="1">
      <alignment vertical="center"/>
    </xf>
    <xf numFmtId="0" fontId="4" fillId="0" borderId="6" xfId="0" applyFont="1" applyBorder="1" applyAlignment="1">
      <alignment vertical="center"/>
    </xf>
    <xf numFmtId="0" fontId="4" fillId="0" borderId="36" xfId="0" applyFont="1" applyBorder="1" applyAlignment="1">
      <alignment vertical="center"/>
    </xf>
    <xf numFmtId="0" fontId="8" fillId="0" borderId="620" xfId="0" applyFont="1" applyBorder="1" applyAlignment="1">
      <alignment vertical="center"/>
    </xf>
    <xf numFmtId="0" fontId="8" fillId="0" borderId="621" xfId="0" applyFont="1" applyBorder="1" applyAlignment="1">
      <alignment vertical="center"/>
    </xf>
    <xf numFmtId="0" fontId="8" fillId="0" borderId="622" xfId="0" applyFont="1" applyBorder="1" applyAlignment="1">
      <alignment vertical="center"/>
    </xf>
    <xf numFmtId="0" fontId="8" fillId="0" borderId="236" xfId="0" applyFont="1" applyBorder="1" applyAlignment="1">
      <alignment vertical="center"/>
    </xf>
    <xf numFmtId="0" fontId="8" fillId="0" borderId="195" xfId="0" applyFont="1" applyBorder="1" applyAlignment="1">
      <alignment vertical="center"/>
    </xf>
    <xf numFmtId="0" fontId="8" fillId="0" borderId="235" xfId="0" applyFont="1" applyBorder="1" applyAlignment="1">
      <alignment vertical="center"/>
    </xf>
    <xf numFmtId="0" fontId="8" fillId="0" borderId="369" xfId="0" applyFont="1" applyBorder="1" applyAlignment="1">
      <alignment vertical="center"/>
    </xf>
    <xf numFmtId="0" fontId="8" fillId="0" borderId="408" xfId="0" applyFont="1" applyBorder="1" applyAlignment="1">
      <alignment vertical="top"/>
    </xf>
    <xf numFmtId="0" fontId="8" fillId="0" borderId="281" xfId="0" applyFont="1" applyBorder="1" applyAlignment="1">
      <alignment vertical="top"/>
    </xf>
    <xf numFmtId="167" fontId="8" fillId="0" borderId="300" xfId="0" applyNumberFormat="1" applyFont="1" applyFill="1" applyBorder="1" applyAlignment="1" applyProtection="1">
      <alignment horizontal="right" vertical="center"/>
    </xf>
    <xf numFmtId="0" fontId="12" fillId="0" borderId="274" xfId="0" applyFont="1" applyBorder="1" applyAlignment="1">
      <alignment horizontal="left" vertical="center"/>
    </xf>
    <xf numFmtId="0" fontId="12" fillId="0" borderId="723" xfId="0" applyFont="1" applyBorder="1" applyAlignment="1">
      <alignment horizontal="left" vertical="center"/>
    </xf>
    <xf numFmtId="0" fontId="3" fillId="0" borderId="240" xfId="0" applyFont="1" applyBorder="1" applyAlignment="1">
      <alignment vertical="center"/>
    </xf>
    <xf numFmtId="0" fontId="3" fillId="0" borderId="239" xfId="0" applyFont="1" applyBorder="1" applyAlignment="1">
      <alignment vertical="center"/>
    </xf>
    <xf numFmtId="167" fontId="3" fillId="0" borderId="300" xfId="0" applyNumberFormat="1" applyFont="1" applyBorder="1" applyAlignment="1" applyProtection="1">
      <alignment horizontal="right" vertical="center"/>
      <protection hidden="1"/>
    </xf>
    <xf numFmtId="0" fontId="19" fillId="0" borderId="303" xfId="0" applyFont="1" applyBorder="1" applyAlignment="1">
      <alignment horizontal="left" vertical="center"/>
    </xf>
    <xf numFmtId="0" fontId="3" fillId="2" borderId="9" xfId="0" applyFont="1" applyFill="1" applyBorder="1" applyAlignment="1">
      <alignment horizontal="left" vertical="center"/>
    </xf>
    <xf numFmtId="0" fontId="3" fillId="2" borderId="147" xfId="0" applyFont="1" applyFill="1" applyBorder="1" applyAlignment="1">
      <alignment horizontal="left" vertical="center"/>
    </xf>
    <xf numFmtId="0" fontId="3" fillId="3" borderId="9" xfId="0" applyFont="1" applyFill="1" applyBorder="1" applyAlignment="1">
      <alignment horizontal="left" vertical="center"/>
    </xf>
    <xf numFmtId="0" fontId="3" fillId="3" borderId="147"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12" borderId="291" xfId="0" applyNumberFormat="1" applyFont="1" applyFill="1" applyBorder="1" applyAlignment="1" applyProtection="1">
      <alignment horizontal="center" vertical="center"/>
    </xf>
    <xf numFmtId="0" fontId="3" fillId="8" borderId="75" xfId="0" applyFont="1" applyFill="1" applyBorder="1" applyAlignment="1">
      <alignment horizontal="center" vertical="center"/>
    </xf>
    <xf numFmtId="0" fontId="3" fillId="8" borderId="80" xfId="0" applyFont="1" applyFill="1" applyBorder="1" applyAlignment="1">
      <alignment horizontal="center" vertical="center"/>
    </xf>
    <xf numFmtId="0" fontId="3" fillId="8" borderId="257" xfId="0" applyFont="1" applyFill="1" applyBorder="1" applyAlignment="1">
      <alignment horizontal="center" vertical="center"/>
    </xf>
    <xf numFmtId="0" fontId="3" fillId="9" borderId="257" xfId="0" applyFont="1" applyFill="1" applyBorder="1" applyAlignment="1">
      <alignment horizontal="center" vertical="center"/>
    </xf>
    <xf numFmtId="0" fontId="3" fillId="9" borderId="80" xfId="0" applyFont="1" applyFill="1" applyBorder="1" applyAlignment="1">
      <alignment horizontal="center" vertical="center"/>
    </xf>
    <xf numFmtId="0" fontId="3" fillId="9" borderId="370" xfId="0" applyFont="1" applyFill="1" applyBorder="1" applyAlignment="1">
      <alignment horizontal="center" vertical="center"/>
    </xf>
    <xf numFmtId="0" fontId="3" fillId="0" borderId="147" xfId="0" applyFont="1" applyBorder="1" applyAlignment="1">
      <alignment horizontal="lef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4" fillId="0" borderId="8" xfId="0" applyFont="1" applyBorder="1" applyAlignment="1" applyProtection="1">
      <alignment horizontal="center" vertical="center"/>
    </xf>
    <xf numFmtId="0" fontId="34" fillId="0" borderId="9" xfId="0" applyFont="1" applyBorder="1" applyAlignment="1" applyProtection="1">
      <alignment horizontal="center" vertical="center"/>
    </xf>
    <xf numFmtId="0" fontId="0" fillId="6" borderId="138" xfId="0" applyFill="1" applyBorder="1" applyAlignment="1">
      <alignment vertical="center"/>
    </xf>
    <xf numFmtId="0" fontId="0" fillId="6" borderId="128" xfId="0" applyFill="1" applyBorder="1" applyAlignment="1">
      <alignment vertical="center"/>
    </xf>
    <xf numFmtId="0" fontId="3" fillId="6" borderId="128" xfId="0" applyFont="1" applyFill="1" applyBorder="1" applyAlignment="1">
      <alignment vertical="center"/>
    </xf>
    <xf numFmtId="0" fontId="0" fillId="6" borderId="6" xfId="0" applyFill="1" applyBorder="1" applyAlignment="1">
      <alignment vertical="center"/>
    </xf>
    <xf numFmtId="0" fontId="0" fillId="6" borderId="103" xfId="0" applyFill="1" applyBorder="1" applyAlignment="1">
      <alignment vertical="center"/>
    </xf>
    <xf numFmtId="0" fontId="3" fillId="0" borderId="8" xfId="0" applyFont="1" applyBorder="1" applyAlignment="1">
      <alignment horizontal="left" vertical="center"/>
    </xf>
    <xf numFmtId="0" fontId="21" fillId="0" borderId="540" xfId="0" applyFont="1" applyBorder="1" applyAlignment="1">
      <alignment horizontal="right" vertical="center"/>
    </xf>
    <xf numFmtId="0" fontId="0" fillId="0" borderId="522" xfId="0" applyBorder="1" applyAlignment="1">
      <alignment horizontal="right" vertical="center"/>
    </xf>
    <xf numFmtId="0" fontId="0" fillId="0" borderId="541" xfId="0" applyBorder="1" applyAlignment="1">
      <alignment horizontal="right" vertical="center"/>
    </xf>
    <xf numFmtId="0" fontId="3" fillId="0" borderId="522" xfId="0" applyFont="1" applyFill="1" applyBorder="1" applyAlignment="1">
      <alignment horizontal="right" vertical="center"/>
    </xf>
    <xf numFmtId="0" fontId="0" fillId="0" borderId="523" xfId="0" applyBorder="1" applyAlignment="1">
      <alignment horizontal="right" vertical="center"/>
    </xf>
    <xf numFmtId="0" fontId="9" fillId="0" borderId="6" xfId="0" applyFont="1" applyBorder="1" applyAlignment="1">
      <alignment vertical="top"/>
    </xf>
    <xf numFmtId="0" fontId="3" fillId="0" borderId="6" xfId="0" applyFont="1" applyBorder="1" applyAlignment="1">
      <alignment vertical="top"/>
    </xf>
    <xf numFmtId="0" fontId="3" fillId="0" borderId="36" xfId="0" applyFont="1" applyBorder="1" applyAlignment="1">
      <alignment vertical="top"/>
    </xf>
    <xf numFmtId="0" fontId="8" fillId="0" borderId="17" xfId="0" applyFont="1" applyBorder="1" applyAlignment="1">
      <alignment vertical="center"/>
    </xf>
    <xf numFmtId="0" fontId="8" fillId="0" borderId="6" xfId="0" applyFont="1" applyBorder="1" applyAlignment="1">
      <alignment vertical="center"/>
    </xf>
    <xf numFmtId="0" fontId="8" fillId="0" borderId="36" xfId="0" applyFont="1" applyBorder="1" applyAlignment="1">
      <alignment vertical="center"/>
    </xf>
    <xf numFmtId="0" fontId="9" fillId="0" borderId="36" xfId="0" applyFont="1" applyBorder="1" applyAlignment="1">
      <alignment vertical="top"/>
    </xf>
    <xf numFmtId="170" fontId="0" fillId="0" borderId="243" xfId="0" applyNumberFormat="1" applyFill="1" applyBorder="1" applyAlignment="1" applyProtection="1">
      <alignment horizontal="center" vertical="center"/>
      <protection locked="0"/>
    </xf>
    <xf numFmtId="170" fontId="0" fillId="0" borderId="21" xfId="0" applyNumberFormat="1" applyFill="1" applyBorder="1" applyAlignment="1" applyProtection="1">
      <alignment horizontal="center" vertical="center"/>
      <protection locked="0"/>
    </xf>
    <xf numFmtId="170" fontId="0" fillId="0" borderId="244" xfId="0" applyNumberFormat="1" applyFill="1" applyBorder="1" applyAlignment="1" applyProtection="1">
      <alignment horizontal="center" vertical="center"/>
      <protection locked="0"/>
    </xf>
    <xf numFmtId="0" fontId="0" fillId="6" borderId="243" xfId="0" applyFill="1" applyBorder="1" applyAlignment="1">
      <alignment vertical="center"/>
    </xf>
    <xf numFmtId="0" fontId="0" fillId="6" borderId="21" xfId="0" applyFill="1" applyBorder="1" applyAlignment="1">
      <alignment vertical="center"/>
    </xf>
    <xf numFmtId="0" fontId="0" fillId="6" borderId="247" xfId="0" applyFill="1" applyBorder="1" applyAlignment="1">
      <alignment vertical="center"/>
    </xf>
    <xf numFmtId="0" fontId="0" fillId="6" borderId="174" xfId="0" applyFill="1" applyBorder="1" applyAlignment="1">
      <alignment horizontal="right" vertical="center"/>
    </xf>
    <xf numFmtId="0" fontId="0" fillId="6" borderId="21" xfId="0" applyFill="1" applyBorder="1" applyAlignment="1">
      <alignment horizontal="right" vertical="center"/>
    </xf>
    <xf numFmtId="0" fontId="0" fillId="6" borderId="244" xfId="0" applyFill="1" applyBorder="1" applyAlignment="1">
      <alignment horizontal="right" vertical="center"/>
    </xf>
    <xf numFmtId="170" fontId="0" fillId="0" borderId="148" xfId="0" applyNumberFormat="1" applyFill="1" applyBorder="1" applyAlignment="1" applyProtection="1">
      <alignment horizontal="center" vertical="center"/>
      <protection hidden="1"/>
    </xf>
    <xf numFmtId="170" fontId="0" fillId="0" borderId="9" xfId="0" applyNumberFormat="1" applyFill="1" applyBorder="1" applyAlignment="1" applyProtection="1">
      <alignment horizontal="center" vertical="center"/>
      <protection hidden="1"/>
    </xf>
    <xf numFmtId="170" fontId="0" fillId="0" borderId="185" xfId="0" applyNumberFormat="1" applyFill="1" applyBorder="1" applyAlignment="1" applyProtection="1">
      <alignment horizontal="center" vertical="center"/>
      <protection hidden="1"/>
    </xf>
    <xf numFmtId="0" fontId="3" fillId="0" borderId="521" xfId="0" applyFont="1" applyFill="1" applyBorder="1" applyAlignment="1">
      <alignment vertical="center"/>
    </xf>
    <xf numFmtId="0" fontId="3" fillId="0" borderId="522" xfId="0" applyFont="1" applyFill="1" applyBorder="1" applyAlignment="1">
      <alignment vertical="center"/>
    </xf>
    <xf numFmtId="0" fontId="3" fillId="0" borderId="543" xfId="0" applyFont="1" applyFill="1" applyBorder="1" applyAlignment="1">
      <alignment vertical="center"/>
    </xf>
    <xf numFmtId="0" fontId="3" fillId="0" borderId="142" xfId="0" applyFont="1" applyBorder="1" applyAlignment="1">
      <alignment vertical="center"/>
    </xf>
    <xf numFmtId="0" fontId="3" fillId="0" borderId="101" xfId="0" applyFont="1" applyBorder="1" applyAlignment="1">
      <alignment vertical="center"/>
    </xf>
    <xf numFmtId="0" fontId="3" fillId="0" borderId="199" xfId="0" applyFont="1" applyBorder="1" applyAlignment="1">
      <alignment vertical="center"/>
    </xf>
    <xf numFmtId="0" fontId="3" fillId="0" borderId="197" xfId="0" applyFont="1" applyBorder="1" applyAlignment="1">
      <alignment horizontal="center"/>
    </xf>
    <xf numFmtId="0" fontId="3" fillId="0" borderId="101" xfId="0" applyFont="1" applyBorder="1" applyAlignment="1">
      <alignment horizontal="center"/>
    </xf>
    <xf numFmtId="0" fontId="3" fillId="0" borderId="37" xfId="0" applyFont="1" applyBorder="1" applyAlignment="1">
      <alignment horizontal="center"/>
    </xf>
    <xf numFmtId="1" fontId="3" fillId="0" borderId="114" xfId="0" applyNumberFormat="1" applyFont="1" applyBorder="1" applyAlignment="1" applyProtection="1">
      <alignment horizontal="right" vertical="center"/>
      <protection locked="0" hidden="1"/>
    </xf>
    <xf numFmtId="0" fontId="0" fillId="0" borderId="276" xfId="0" applyBorder="1" applyAlignment="1">
      <alignment horizontal="center"/>
    </xf>
    <xf numFmtId="0" fontId="0" fillId="0" borderId="273" xfId="0" applyBorder="1" applyAlignment="1">
      <alignment horizontal="center"/>
    </xf>
    <xf numFmtId="171" fontId="3" fillId="0" borderId="239" xfId="0" applyNumberFormat="1" applyFont="1" applyBorder="1" applyAlignment="1" applyProtection="1">
      <alignment horizontal="center" vertical="center"/>
      <protection locked="0"/>
    </xf>
    <xf numFmtId="0" fontId="8" fillId="0" borderId="124" xfId="0" applyFont="1" applyBorder="1" applyAlignment="1">
      <alignment wrapText="1"/>
    </xf>
    <xf numFmtId="0" fontId="8" fillId="0" borderId="117" xfId="0" applyFont="1" applyBorder="1" applyAlignment="1">
      <alignment wrapText="1"/>
    </xf>
    <xf numFmtId="0" fontId="8" fillId="0" borderId="125" xfId="0" applyFont="1" applyBorder="1" applyAlignment="1">
      <alignment wrapText="1"/>
    </xf>
    <xf numFmtId="0" fontId="0" fillId="0" borderId="276" xfId="0" applyBorder="1" applyAlignment="1">
      <alignment horizontal="left" vertical="center"/>
    </xf>
    <xf numFmtId="4" fontId="0" fillId="12" borderId="276" xfId="0" applyNumberFormat="1" applyFill="1" applyBorder="1" applyAlignment="1">
      <alignment horizontal="center"/>
    </xf>
    <xf numFmtId="0" fontId="0" fillId="0" borderId="234" xfId="0" applyBorder="1" applyAlignment="1">
      <alignment horizontal="center"/>
    </xf>
    <xf numFmtId="0" fontId="0" fillId="0" borderId="80" xfId="0" applyBorder="1" applyAlignment="1">
      <alignment horizontal="center"/>
    </xf>
    <xf numFmtId="0" fontId="3" fillId="0" borderId="80" xfId="0" applyFont="1" applyBorder="1" applyAlignment="1">
      <alignment horizontal="left" vertical="center"/>
    </xf>
    <xf numFmtId="0" fontId="0" fillId="0" borderId="80" xfId="0" applyBorder="1" applyAlignment="1">
      <alignment horizontal="left" vertical="center"/>
    </xf>
    <xf numFmtId="0" fontId="0" fillId="0" borderId="242" xfId="0" applyBorder="1" applyAlignment="1">
      <alignment horizontal="left" vertical="center"/>
    </xf>
    <xf numFmtId="0" fontId="3" fillId="0" borderId="258" xfId="0" applyFont="1" applyBorder="1" applyAlignment="1">
      <alignment horizontal="center" vertical="center"/>
    </xf>
    <xf numFmtId="0" fontId="3" fillId="0" borderId="30" xfId="0" applyFont="1" applyBorder="1" applyAlignment="1">
      <alignment horizontal="left" vertical="center"/>
    </xf>
    <xf numFmtId="0" fontId="0" fillId="0" borderId="148" xfId="0" applyFill="1" applyBorder="1" applyAlignment="1">
      <alignment vertical="center"/>
    </xf>
    <xf numFmtId="0" fontId="0" fillId="0" borderId="9" xfId="0" applyFill="1" applyBorder="1" applyAlignment="1">
      <alignment vertical="center"/>
    </xf>
    <xf numFmtId="0" fontId="0" fillId="0" borderId="238" xfId="0" applyFill="1" applyBorder="1" applyAlignment="1">
      <alignment vertical="center"/>
    </xf>
    <xf numFmtId="49" fontId="3" fillId="12" borderId="728" xfId="0" applyNumberFormat="1" applyFont="1" applyFill="1" applyBorder="1" applyAlignment="1">
      <alignment vertical="center"/>
    </xf>
    <xf numFmtId="0" fontId="8" fillId="0" borderId="102" xfId="0" applyFont="1" applyBorder="1" applyAlignment="1">
      <alignment horizontal="center" vertical="top" wrapText="1"/>
    </xf>
    <xf numFmtId="0" fontId="8" fillId="0" borderId="6" xfId="0" applyFont="1" applyBorder="1" applyAlignment="1">
      <alignment horizontal="center" vertical="top" wrapText="1"/>
    </xf>
    <xf numFmtId="0" fontId="8" fillId="0" borderId="36" xfId="0" applyFont="1" applyBorder="1" applyAlignment="1">
      <alignment horizontal="center" vertical="top" wrapText="1"/>
    </xf>
    <xf numFmtId="1" fontId="3" fillId="0" borderId="549" xfId="0" applyNumberFormat="1" applyFont="1" applyBorder="1" applyAlignment="1" applyProtection="1">
      <alignment horizontal="center" vertical="center"/>
      <protection locked="0"/>
    </xf>
    <xf numFmtId="1" fontId="3" fillId="0" borderId="726" xfId="0" applyNumberFormat="1" applyFont="1" applyBorder="1" applyAlignment="1" applyProtection="1">
      <alignment horizontal="center" vertical="center"/>
      <protection locked="0"/>
    </xf>
    <xf numFmtId="1" fontId="3" fillId="0" borderId="727" xfId="0" applyNumberFormat="1" applyFont="1" applyBorder="1" applyAlignment="1" applyProtection="1">
      <alignment horizontal="center" vertical="center"/>
      <protection locked="0"/>
    </xf>
    <xf numFmtId="49" fontId="3" fillId="0" borderId="673" xfId="0" applyNumberFormat="1" applyFont="1" applyBorder="1" applyAlignment="1">
      <alignment horizontal="center" vertical="center"/>
    </xf>
    <xf numFmtId="49" fontId="3" fillId="0" borderId="728" xfId="0" applyNumberFormat="1" applyFont="1" applyBorder="1" applyAlignment="1">
      <alignment horizontal="center" vertical="center"/>
    </xf>
    <xf numFmtId="49" fontId="3" fillId="0" borderId="725" xfId="0" applyNumberFormat="1" applyFont="1" applyBorder="1" applyAlignment="1">
      <alignment vertical="center"/>
    </xf>
    <xf numFmtId="49" fontId="3" fillId="0" borderId="726" xfId="0" applyNumberFormat="1" applyFont="1" applyBorder="1" applyAlignment="1">
      <alignment vertical="center"/>
    </xf>
    <xf numFmtId="49" fontId="3" fillId="0" borderId="727" xfId="0" applyNumberFormat="1" applyFont="1" applyBorder="1" applyAlignment="1">
      <alignment vertical="center"/>
    </xf>
    <xf numFmtId="49" fontId="3" fillId="0" borderId="331" xfId="0" applyNumberFormat="1" applyFont="1" applyBorder="1" applyAlignment="1">
      <alignment horizontal="left" vertical="center"/>
    </xf>
    <xf numFmtId="49" fontId="3" fillId="0" borderId="253" xfId="0" applyNumberFormat="1" applyFont="1" applyBorder="1" applyAlignment="1">
      <alignment horizontal="left" vertical="center"/>
    </xf>
    <xf numFmtId="2" fontId="3" fillId="0" borderId="0" xfId="0" applyNumberFormat="1" applyFont="1" applyFill="1" applyBorder="1" applyAlignment="1" applyProtection="1">
      <alignment vertical="center"/>
    </xf>
    <xf numFmtId="14" fontId="4" fillId="0" borderId="698" xfId="0" applyNumberFormat="1" applyFont="1" applyFill="1" applyBorder="1" applyAlignment="1" applyProtection="1">
      <alignment horizontal="left" vertical="center"/>
    </xf>
    <xf numFmtId="14" fontId="4" fillId="0" borderId="699" xfId="0" applyNumberFormat="1" applyFont="1" applyFill="1" applyBorder="1" applyAlignment="1" applyProtection="1">
      <alignment horizontal="left" vertical="center"/>
    </xf>
    <xf numFmtId="0" fontId="21" fillId="0" borderId="246" xfId="0" applyFont="1" applyBorder="1" applyAlignment="1">
      <alignment vertical="top"/>
    </xf>
    <xf numFmtId="0" fontId="21" fillId="0" borderId="52" xfId="0" applyFont="1" applyBorder="1" applyAlignment="1">
      <alignment vertical="top"/>
    </xf>
    <xf numFmtId="0" fontId="3" fillId="0" borderId="408" xfId="0" applyFont="1" applyBorder="1" applyAlignment="1">
      <alignment horizontal="center" vertical="top"/>
    </xf>
    <xf numFmtId="0" fontId="3" fillId="0" borderId="281" xfId="0" applyFont="1" applyBorder="1" applyAlignment="1">
      <alignment horizontal="center" vertical="top"/>
    </xf>
    <xf numFmtId="0" fontId="3" fillId="0" borderId="724" xfId="0" applyFont="1" applyBorder="1" applyAlignment="1">
      <alignment horizontal="center" vertical="top"/>
    </xf>
    <xf numFmtId="0" fontId="3" fillId="0" borderId="284" xfId="0" applyFont="1" applyBorder="1" applyAlignment="1">
      <alignment horizontal="center" vertical="top"/>
    </xf>
    <xf numFmtId="0" fontId="3" fillId="12" borderId="651" xfId="0" applyFont="1" applyFill="1" applyBorder="1" applyAlignment="1" applyProtection="1">
      <alignment horizontal="center" vertical="center"/>
      <protection hidden="1"/>
    </xf>
    <xf numFmtId="0" fontId="3" fillId="12" borderId="652" xfId="0" applyFont="1" applyFill="1" applyBorder="1" applyAlignment="1" applyProtection="1">
      <alignment horizontal="center" vertical="center"/>
      <protection hidden="1"/>
    </xf>
    <xf numFmtId="0" fontId="3" fillId="12" borderId="653" xfId="0" applyFont="1" applyFill="1" applyBorder="1" applyAlignment="1" applyProtection="1">
      <alignment horizontal="center" vertical="center"/>
      <protection hidden="1"/>
    </xf>
    <xf numFmtId="0" fontId="3" fillId="12" borderId="654" xfId="0" applyFont="1" applyFill="1" applyBorder="1" applyAlignment="1" applyProtection="1">
      <alignment horizontal="center" vertical="center"/>
      <protection hidden="1"/>
    </xf>
    <xf numFmtId="0" fontId="65" fillId="13" borderId="503" xfId="0" applyFont="1" applyFill="1" applyBorder="1" applyAlignment="1">
      <alignment horizontal="center" vertical="center"/>
    </xf>
    <xf numFmtId="0" fontId="65" fillId="13" borderId="80" xfId="0" applyFont="1" applyFill="1" applyBorder="1" applyAlignment="1">
      <alignment horizontal="center" vertical="center"/>
    </xf>
    <xf numFmtId="0" fontId="65" fillId="13" borderId="370" xfId="0" applyFont="1" applyFill="1" applyBorder="1" applyAlignment="1">
      <alignment horizontal="center" vertical="center"/>
    </xf>
    <xf numFmtId="49" fontId="9" fillId="0" borderId="144" xfId="0" applyNumberFormat="1" applyFont="1" applyBorder="1" applyAlignment="1">
      <alignment horizontal="right" vertical="center"/>
    </xf>
    <xf numFmtId="49" fontId="9" fillId="0" borderId="114" xfId="0" applyNumberFormat="1" applyFont="1" applyBorder="1" applyAlignment="1">
      <alignment horizontal="right" vertical="center"/>
    </xf>
    <xf numFmtId="49" fontId="9" fillId="0" borderId="198" xfId="0" applyNumberFormat="1" applyFont="1" applyBorder="1" applyAlignment="1">
      <alignment horizontal="right" vertical="center"/>
    </xf>
    <xf numFmtId="0" fontId="3" fillId="0" borderId="9" xfId="0" applyFont="1" applyBorder="1" applyAlignment="1" applyProtection="1">
      <alignment vertical="center"/>
      <protection locked="0"/>
    </xf>
    <xf numFmtId="0" fontId="3" fillId="0" borderId="155" xfId="0" applyFont="1" applyBorder="1" applyAlignment="1" applyProtection="1">
      <alignment vertical="center"/>
      <protection locked="0"/>
    </xf>
    <xf numFmtId="0" fontId="3" fillId="0" borderId="186" xfId="0" applyFont="1" applyBorder="1" applyAlignment="1" applyProtection="1">
      <alignment vertical="center"/>
      <protection locked="0"/>
    </xf>
    <xf numFmtId="0" fontId="0" fillId="0" borderId="17" xfId="0" applyBorder="1" applyAlignment="1"/>
    <xf numFmtId="0" fontId="0" fillId="0" borderId="36" xfId="0" applyBorder="1" applyAlignment="1"/>
    <xf numFmtId="0" fontId="3" fillId="0" borderId="20" xfId="0" applyFont="1" applyBorder="1" applyAlignment="1">
      <alignment vertical="center"/>
    </xf>
    <xf numFmtId="0" fontId="3" fillId="0" borderId="119" xfId="0" applyFont="1" applyBorder="1" applyAlignment="1">
      <alignment horizontal="left" vertical="center"/>
    </xf>
    <xf numFmtId="0" fontId="0" fillId="0" borderId="381" xfId="0" applyBorder="1" applyAlignment="1">
      <alignment horizontal="left" vertical="center"/>
    </xf>
    <xf numFmtId="0" fontId="3" fillId="0" borderId="143" xfId="0" applyFont="1" applyBorder="1" applyAlignment="1">
      <alignment horizontal="left"/>
    </xf>
    <xf numFmtId="0" fontId="34" fillId="0" borderId="119" xfId="0" applyFont="1" applyBorder="1" applyAlignment="1" applyProtection="1">
      <alignment horizontal="center"/>
      <protection locked="0" hidden="1"/>
    </xf>
    <xf numFmtId="0" fontId="34" fillId="0" borderId="26" xfId="0" applyFont="1" applyBorder="1" applyAlignment="1" applyProtection="1">
      <alignment horizontal="center"/>
      <protection locked="0" hidden="1"/>
    </xf>
    <xf numFmtId="0" fontId="4" fillId="0" borderId="2" xfId="0" applyFont="1" applyBorder="1" applyAlignment="1">
      <alignment vertical="top"/>
    </xf>
    <xf numFmtId="0" fontId="4" fillId="0" borderId="0" xfId="0" applyFont="1" applyBorder="1" applyAlignment="1">
      <alignment vertical="top"/>
    </xf>
    <xf numFmtId="0" fontId="4" fillId="0" borderId="35" xfId="0" applyFont="1" applyBorder="1" applyAlignment="1">
      <alignment vertical="top"/>
    </xf>
    <xf numFmtId="0" fontId="4" fillId="0" borderId="39" xfId="0" applyFont="1" applyBorder="1" applyAlignment="1">
      <alignment vertical="top"/>
    </xf>
    <xf numFmtId="0" fontId="4" fillId="0" borderId="40" xfId="0" applyFont="1" applyBorder="1" applyAlignment="1">
      <alignment vertical="top"/>
    </xf>
    <xf numFmtId="0" fontId="4" fillId="0" borderId="41" xfId="0" applyFont="1" applyBorder="1" applyAlignment="1">
      <alignment vertical="top"/>
    </xf>
    <xf numFmtId="0" fontId="3" fillId="0" borderId="889" xfId="3" applyFont="1" applyFill="1" applyBorder="1" applyAlignment="1">
      <alignment horizontal="right" vertical="center"/>
    </xf>
    <xf numFmtId="0" fontId="3" fillId="0" borderId="890" xfId="3" applyFont="1" applyFill="1" applyBorder="1" applyAlignment="1">
      <alignment horizontal="right" vertical="center"/>
    </xf>
    <xf numFmtId="49" fontId="3" fillId="0" borderId="890" xfId="3" applyNumberFormat="1" applyFont="1" applyFill="1" applyBorder="1" applyAlignment="1" applyProtection="1">
      <alignment horizontal="left" vertical="center"/>
      <protection locked="0"/>
    </xf>
    <xf numFmtId="49" fontId="3" fillId="0" borderId="891" xfId="3" applyNumberFormat="1" applyFont="1" applyFill="1" applyBorder="1" applyAlignment="1" applyProtection="1">
      <alignment horizontal="left" vertical="center"/>
      <protection locked="0"/>
    </xf>
    <xf numFmtId="0" fontId="3" fillId="0" borderId="39" xfId="3" applyBorder="1" applyAlignment="1">
      <alignment horizontal="center"/>
    </xf>
    <xf numFmtId="0" fontId="3" fillId="0" borderId="40" xfId="3" applyBorder="1" applyAlignment="1">
      <alignment horizontal="center"/>
    </xf>
    <xf numFmtId="0" fontId="3" fillId="0" borderId="41" xfId="3" applyBorder="1" applyAlignment="1">
      <alignment horizontal="center"/>
    </xf>
    <xf numFmtId="0" fontId="3" fillId="12" borderId="617" xfId="3" applyFill="1" applyBorder="1" applyAlignment="1" applyProtection="1">
      <alignment horizontal="center"/>
      <protection hidden="1"/>
    </xf>
    <xf numFmtId="0" fontId="3" fillId="12" borderId="40" xfId="3" applyFill="1" applyBorder="1" applyAlignment="1" applyProtection="1">
      <alignment horizontal="center"/>
      <protection hidden="1"/>
    </xf>
    <xf numFmtId="0" fontId="3" fillId="12" borderId="888" xfId="3" applyFill="1" applyBorder="1" applyAlignment="1" applyProtection="1">
      <alignment horizontal="center"/>
      <protection hidden="1"/>
    </xf>
    <xf numFmtId="49" fontId="3" fillId="0" borderId="639" xfId="0" applyNumberFormat="1" applyFont="1" applyBorder="1" applyAlignment="1">
      <alignment horizontal="center" vertical="center"/>
    </xf>
    <xf numFmtId="0" fontId="0" fillId="0" borderId="639" xfId="0" applyBorder="1" applyAlignment="1">
      <alignment horizontal="center" vertical="center"/>
    </xf>
    <xf numFmtId="49" fontId="3" fillId="0" borderId="639" xfId="0" applyNumberFormat="1" applyFont="1" applyBorder="1" applyAlignment="1">
      <alignment horizontal="left" vertical="center"/>
    </xf>
    <xf numFmtId="49" fontId="3" fillId="0" borderId="642" xfId="0" applyNumberFormat="1" applyFont="1" applyBorder="1" applyAlignment="1">
      <alignment horizontal="left" vertical="center"/>
    </xf>
    <xf numFmtId="49" fontId="3" fillId="0" borderId="310" xfId="3" applyNumberFormat="1" applyFont="1" applyBorder="1" applyAlignment="1">
      <alignment vertical="center"/>
    </xf>
    <xf numFmtId="49" fontId="3" fillId="0" borderId="599" xfId="3" applyNumberFormat="1" applyFont="1" applyBorder="1" applyAlignment="1">
      <alignment vertical="center"/>
    </xf>
    <xf numFmtId="0" fontId="3" fillId="0" borderId="154" xfId="3" applyBorder="1" applyAlignment="1" applyProtection="1">
      <alignment horizontal="center" vertical="center"/>
      <protection locked="0"/>
    </xf>
    <xf numFmtId="0" fontId="3" fillId="0" borderId="155" xfId="3" applyBorder="1" applyAlignment="1" applyProtection="1">
      <alignment horizontal="center" vertical="center"/>
      <protection locked="0"/>
    </xf>
    <xf numFmtId="0" fontId="3" fillId="0" borderId="518" xfId="0" applyFont="1" applyFill="1" applyBorder="1" applyAlignment="1" applyProtection="1">
      <alignment horizontal="left" vertical="center"/>
      <protection hidden="1"/>
    </xf>
    <xf numFmtId="0" fontId="0" fillId="0" borderId="519" xfId="0" applyFill="1" applyBorder="1" applyAlignment="1" applyProtection="1">
      <alignment horizontal="left" vertical="center"/>
      <protection hidden="1"/>
    </xf>
    <xf numFmtId="0" fontId="0" fillId="0" borderId="544" xfId="0" applyFill="1" applyBorder="1" applyAlignment="1" applyProtection="1">
      <alignment horizontal="left" vertical="center"/>
      <protection hidden="1"/>
    </xf>
    <xf numFmtId="0" fontId="3" fillId="0" borderId="538" xfId="0" applyFont="1" applyBorder="1" applyAlignment="1" applyProtection="1">
      <alignment horizontal="left" vertical="center" wrapText="1"/>
      <protection hidden="1"/>
    </xf>
    <xf numFmtId="0" fontId="3" fillId="0" borderId="539" xfId="0" applyFont="1" applyBorder="1" applyAlignment="1" applyProtection="1">
      <alignment horizontal="left" vertical="center"/>
      <protection hidden="1"/>
    </xf>
    <xf numFmtId="0" fontId="3" fillId="0" borderId="569" xfId="0" applyFont="1" applyBorder="1" applyAlignment="1" applyProtection="1">
      <alignment horizontal="left" vertical="center"/>
      <protection hidden="1"/>
    </xf>
    <xf numFmtId="1" fontId="0" fillId="0" borderId="870" xfId="0" applyNumberFormat="1" applyBorder="1" applyAlignment="1">
      <alignment horizontal="center" vertical="center"/>
    </xf>
    <xf numFmtId="4" fontId="3" fillId="0" borderId="519" xfId="0" applyNumberFormat="1" applyFont="1" applyBorder="1" applyAlignment="1" applyProtection="1">
      <alignment horizontal="left" vertical="center"/>
      <protection hidden="1"/>
    </xf>
    <xf numFmtId="4" fontId="3" fillId="0" borderId="123" xfId="0" applyNumberFormat="1" applyFont="1" applyBorder="1" applyAlignment="1" applyProtection="1">
      <alignment horizontal="left" vertical="center"/>
      <protection hidden="1"/>
    </xf>
    <xf numFmtId="4" fontId="3" fillId="0" borderId="679" xfId="0" applyNumberFormat="1" applyFont="1" applyBorder="1" applyAlignment="1" applyProtection="1">
      <alignment horizontal="left" vertical="center" wrapText="1"/>
      <protection hidden="1"/>
    </xf>
    <xf numFmtId="4" fontId="3" fillId="0" borderId="679" xfId="0" applyNumberFormat="1" applyFont="1" applyBorder="1" applyAlignment="1" applyProtection="1">
      <alignment horizontal="left" vertical="center"/>
      <protection hidden="1"/>
    </xf>
    <xf numFmtId="4" fontId="3" fillId="0" borderId="652" xfId="0" applyNumberFormat="1" applyFont="1" applyBorder="1" applyAlignment="1" applyProtection="1">
      <alignment horizontal="left" vertical="center"/>
      <protection hidden="1"/>
    </xf>
    <xf numFmtId="0" fontId="3" fillId="12" borderId="536" xfId="0" applyFont="1" applyFill="1" applyBorder="1" applyAlignment="1" applyProtection="1">
      <alignment horizontal="center" vertical="center"/>
      <protection hidden="1"/>
    </xf>
    <xf numFmtId="0" fontId="3" fillId="12" borderId="878" xfId="0" applyFont="1" applyFill="1" applyBorder="1" applyAlignment="1" applyProtection="1">
      <alignment horizontal="center" vertical="center"/>
      <protection hidden="1"/>
    </xf>
    <xf numFmtId="0" fontId="3" fillId="0" borderId="445" xfId="0" applyFont="1" applyBorder="1" applyAlignment="1" applyProtection="1">
      <alignment horizontal="left" vertical="center"/>
      <protection hidden="1"/>
    </xf>
    <xf numFmtId="0" fontId="3" fillId="0" borderId="535" xfId="0" applyFont="1" applyBorder="1" applyAlignment="1" applyProtection="1">
      <alignment horizontal="left" vertical="center"/>
      <protection hidden="1"/>
    </xf>
    <xf numFmtId="0" fontId="3" fillId="12" borderId="0" xfId="3" applyFill="1" applyBorder="1" applyAlignment="1">
      <alignment horizontal="center"/>
    </xf>
    <xf numFmtId="0" fontId="3" fillId="12" borderId="498" xfId="3" applyFill="1" applyBorder="1" applyAlignment="1">
      <alignment horizontal="center"/>
    </xf>
    <xf numFmtId="0" fontId="3" fillId="0" borderId="159" xfId="0" applyFont="1" applyBorder="1" applyAlignment="1" applyProtection="1">
      <alignment vertical="center"/>
      <protection hidden="1"/>
    </xf>
    <xf numFmtId="0" fontId="3" fillId="0" borderId="6" xfId="0" applyFont="1" applyBorder="1" applyAlignment="1" applyProtection="1">
      <alignment vertical="center"/>
      <protection hidden="1"/>
    </xf>
    <xf numFmtId="0" fontId="3" fillId="0" borderId="176" xfId="0" applyFont="1" applyBorder="1" applyAlignment="1" applyProtection="1">
      <alignment vertical="center"/>
      <protection hidden="1"/>
    </xf>
    <xf numFmtId="3" fontId="3" fillId="0" borderId="153" xfId="0" applyNumberFormat="1"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protection locked="0"/>
    </xf>
    <xf numFmtId="3" fontId="3" fillId="0" borderId="176" xfId="0" applyNumberFormat="1"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8" fillId="0" borderId="515" xfId="0" applyFont="1" applyBorder="1" applyAlignment="1">
      <alignment horizontal="center" vertical="top" wrapText="1"/>
    </xf>
    <xf numFmtId="49" fontId="3" fillId="0" borderId="643" xfId="0" applyNumberFormat="1" applyFont="1" applyBorder="1" applyAlignment="1">
      <alignment vertical="center"/>
    </xf>
    <xf numFmtId="49" fontId="3" fillId="0" borderId="644" xfId="0" applyNumberFormat="1" applyFont="1" applyBorder="1" applyAlignment="1">
      <alignment vertical="center"/>
    </xf>
    <xf numFmtId="49" fontId="3" fillId="0" borderId="645" xfId="0" applyNumberFormat="1" applyFont="1" applyBorder="1" applyAlignment="1">
      <alignment vertical="center"/>
    </xf>
    <xf numFmtId="1" fontId="3" fillId="0" borderId="646" xfId="0" applyNumberFormat="1" applyFont="1" applyBorder="1" applyAlignment="1" applyProtection="1">
      <alignment horizontal="center" vertical="center"/>
      <protection locked="0"/>
    </xf>
    <xf numFmtId="1" fontId="3" fillId="0" borderId="644" xfId="0" applyNumberFormat="1" applyFont="1" applyBorder="1" applyAlignment="1" applyProtection="1">
      <alignment horizontal="center" vertical="center"/>
      <protection locked="0"/>
    </xf>
    <xf numFmtId="1" fontId="3" fillId="0" borderId="645" xfId="0" applyNumberFormat="1" applyFont="1" applyBorder="1" applyAlignment="1" applyProtection="1">
      <alignment horizontal="center" vertical="center"/>
      <protection locked="0"/>
    </xf>
    <xf numFmtId="49" fontId="3" fillId="0" borderId="647" xfId="0" applyNumberFormat="1" applyFont="1" applyBorder="1" applyAlignment="1">
      <alignment horizontal="center" vertical="center"/>
    </xf>
    <xf numFmtId="49" fontId="3" fillId="0" borderId="648" xfId="0" applyNumberFormat="1" applyFont="1" applyBorder="1" applyAlignment="1">
      <alignment horizontal="center" vertical="center"/>
    </xf>
    <xf numFmtId="49" fontId="3" fillId="12" borderId="649" xfId="0" applyNumberFormat="1" applyFont="1" applyFill="1" applyBorder="1" applyAlignment="1">
      <alignment vertical="center"/>
    </xf>
    <xf numFmtId="49" fontId="3" fillId="0" borderId="320" xfId="3" applyNumberFormat="1" applyFont="1" applyBorder="1" applyAlignment="1">
      <alignment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638" xfId="0" applyNumberFormat="1" applyFont="1" applyBorder="1" applyAlignment="1">
      <alignment vertical="center"/>
    </xf>
    <xf numFmtId="49" fontId="3" fillId="0" borderId="639" xfId="0" applyNumberFormat="1" applyFont="1" applyBorder="1" applyAlignment="1">
      <alignment vertical="center"/>
    </xf>
    <xf numFmtId="49" fontId="3" fillId="0" borderId="640" xfId="0" applyNumberFormat="1" applyFont="1" applyBorder="1" applyAlignment="1">
      <alignment vertical="center"/>
    </xf>
    <xf numFmtId="1" fontId="3" fillId="0" borderId="641" xfId="0" applyNumberFormat="1" applyFont="1" applyBorder="1" applyAlignment="1" applyProtection="1">
      <alignment horizontal="center" vertical="center"/>
      <protection locked="0"/>
    </xf>
    <xf numFmtId="1" fontId="3" fillId="0" borderId="639" xfId="0" applyNumberFormat="1" applyFont="1" applyBorder="1" applyAlignment="1" applyProtection="1">
      <alignment horizontal="center" vertical="center"/>
      <protection locked="0"/>
    </xf>
    <xf numFmtId="1" fontId="3" fillId="0" borderId="640" xfId="0" applyNumberFormat="1" applyFont="1" applyBorder="1" applyAlignment="1" applyProtection="1">
      <alignment horizontal="center" vertical="center"/>
      <protection locked="0"/>
    </xf>
    <xf numFmtId="49" fontId="3" fillId="0" borderId="641" xfId="0" applyNumberFormat="1" applyFont="1" applyBorder="1" applyAlignment="1">
      <alignment horizontal="center" vertical="center"/>
    </xf>
    <xf numFmtId="4" fontId="3" fillId="0" borderId="852" xfId="0" applyNumberFormat="1" applyFont="1" applyBorder="1" applyAlignment="1" applyProtection="1">
      <alignment horizontal="center" vertical="center"/>
      <protection locked="0"/>
    </xf>
    <xf numFmtId="4" fontId="3" fillId="0" borderId="695" xfId="0" applyNumberFormat="1" applyFont="1" applyBorder="1" applyAlignment="1" applyProtection="1">
      <alignment horizontal="center" vertical="center"/>
      <protection locked="0"/>
    </xf>
    <xf numFmtId="4" fontId="3" fillId="0" borderId="853" xfId="0" applyNumberFormat="1" applyFont="1" applyBorder="1" applyAlignment="1" applyProtection="1">
      <alignment horizontal="center" vertical="center"/>
      <protection locked="0"/>
    </xf>
    <xf numFmtId="0" fontId="1" fillId="0" borderId="81" xfId="0" applyFont="1" applyBorder="1" applyAlignment="1">
      <alignment horizontal="left" vertical="center"/>
    </xf>
    <xf numFmtId="0" fontId="3" fillId="0" borderId="220" xfId="0" applyFont="1" applyBorder="1" applyAlignment="1">
      <alignment horizontal="center" vertical="center"/>
    </xf>
    <xf numFmtId="0" fontId="1" fillId="0" borderId="218" xfId="0" applyFont="1" applyBorder="1" applyAlignment="1">
      <alignment horizontal="left" vertical="center"/>
    </xf>
    <xf numFmtId="0" fontId="3" fillId="0" borderId="218" xfId="0" applyFont="1" applyBorder="1" applyAlignment="1">
      <alignment horizontal="left" vertical="center"/>
    </xf>
    <xf numFmtId="0" fontId="3" fillId="0" borderId="598" xfId="0" applyFont="1" applyBorder="1" applyAlignment="1">
      <alignment horizontal="left" vertical="center"/>
    </xf>
    <xf numFmtId="0" fontId="0" fillId="0" borderId="956" xfId="0" applyBorder="1" applyAlignment="1" applyProtection="1">
      <alignment horizontal="left" vertical="center"/>
      <protection locked="0"/>
    </xf>
    <xf numFmtId="0" fontId="0" fillId="0" borderId="947" xfId="0" applyBorder="1" applyAlignment="1" applyProtection="1">
      <alignment horizontal="left" vertical="center"/>
      <protection locked="0"/>
    </xf>
    <xf numFmtId="0" fontId="0" fillId="0" borderId="949" xfId="0" applyBorder="1" applyAlignment="1" applyProtection="1">
      <alignment horizontal="left" vertical="center"/>
      <protection locked="0"/>
    </xf>
    <xf numFmtId="0" fontId="0" fillId="0" borderId="957" xfId="0" applyBorder="1" applyAlignment="1" applyProtection="1">
      <alignment horizontal="left" vertical="center"/>
      <protection locked="0"/>
    </xf>
    <xf numFmtId="0" fontId="0" fillId="0" borderId="958" xfId="0" applyBorder="1" applyAlignment="1" applyProtection="1">
      <alignment horizontal="left" vertical="center"/>
      <protection locked="0"/>
    </xf>
    <xf numFmtId="0" fontId="0" fillId="0" borderId="959" xfId="0" applyBorder="1" applyAlignment="1" applyProtection="1">
      <alignment horizontal="left" vertical="center"/>
      <protection locked="0"/>
    </xf>
    <xf numFmtId="0" fontId="7" fillId="12" borderId="165" xfId="0" applyFont="1" applyFill="1" applyBorder="1" applyAlignment="1">
      <alignment horizontal="center" vertical="center"/>
    </xf>
    <xf numFmtId="0" fontId="7" fillId="12" borderId="155" xfId="0" applyFont="1" applyFill="1" applyBorder="1" applyAlignment="1">
      <alignment horizontal="center" vertical="center"/>
    </xf>
    <xf numFmtId="0" fontId="7" fillId="12" borderId="398" xfId="0" applyFont="1" applyFill="1" applyBorder="1" applyAlignment="1">
      <alignment horizontal="center" vertical="center"/>
    </xf>
    <xf numFmtId="0" fontId="3" fillId="0" borderId="600" xfId="3" applyFont="1" applyBorder="1" applyAlignment="1">
      <alignment horizontal="center" vertical="center"/>
    </xf>
    <xf numFmtId="0" fontId="3" fillId="0" borderId="466" xfId="3" applyFont="1" applyBorder="1" applyAlignment="1">
      <alignment horizontal="center" vertical="center"/>
    </xf>
    <xf numFmtId="0" fontId="3" fillId="0" borderId="559" xfId="3" applyFont="1" applyBorder="1" applyAlignment="1">
      <alignment horizontal="center" vertical="center"/>
    </xf>
    <xf numFmtId="0" fontId="3" fillId="12" borderId="558" xfId="3" applyFill="1" applyBorder="1" applyAlignment="1">
      <alignment horizontal="center"/>
    </xf>
    <xf numFmtId="0" fontId="3" fillId="12" borderId="105" xfId="3" applyFill="1" applyBorder="1" applyAlignment="1">
      <alignment horizontal="center"/>
    </xf>
    <xf numFmtId="4" fontId="3" fillId="0" borderId="637" xfId="0" applyNumberFormat="1" applyFont="1" applyBorder="1" applyAlignment="1">
      <alignment horizontal="center" vertical="center"/>
    </xf>
    <xf numFmtId="4" fontId="3" fillId="0" borderId="552" xfId="0" applyNumberFormat="1" applyFont="1" applyBorder="1" applyAlignment="1">
      <alignment horizontal="center" vertical="center"/>
    </xf>
    <xf numFmtId="4" fontId="3" fillId="0" borderId="170" xfId="0" applyNumberFormat="1" applyFont="1" applyBorder="1" applyAlignment="1">
      <alignment horizontal="center" vertical="center"/>
    </xf>
    <xf numFmtId="0" fontId="3" fillId="0" borderId="578" xfId="0" applyFont="1" applyBorder="1" applyAlignment="1">
      <alignment horizontal="right" vertical="center"/>
    </xf>
    <xf numFmtId="0" fontId="4" fillId="0" borderId="579" xfId="0" applyFont="1" applyBorder="1" applyAlignment="1">
      <alignment horizontal="right" vertical="center"/>
    </xf>
    <xf numFmtId="0" fontId="4" fillId="0" borderId="587" xfId="0" applyFont="1" applyBorder="1" applyAlignment="1">
      <alignment horizontal="right" vertical="center"/>
    </xf>
    <xf numFmtId="2" fontId="0" fillId="0" borderId="876" xfId="0" applyNumberFormat="1" applyBorder="1" applyAlignment="1" applyProtection="1">
      <alignment horizontal="center" vertical="center"/>
      <protection locked="0"/>
    </xf>
    <xf numFmtId="2" fontId="0" fillId="12" borderId="528" xfId="0" applyNumberFormat="1" applyFill="1" applyBorder="1" applyAlignment="1" applyProtection="1">
      <alignment horizontal="center" vertical="center"/>
      <protection hidden="1"/>
    </xf>
    <xf numFmtId="2" fontId="0" fillId="0" borderId="877" xfId="0" applyNumberFormat="1" applyBorder="1" applyAlignment="1" applyProtection="1">
      <alignment horizontal="center" vertical="center"/>
      <protection locked="0"/>
    </xf>
    <xf numFmtId="2" fontId="0" fillId="12" borderId="281" xfId="0" applyNumberFormat="1" applyFill="1" applyBorder="1" applyAlignment="1" applyProtection="1">
      <alignment horizontal="center" vertical="center"/>
      <protection hidden="1"/>
    </xf>
    <xf numFmtId="2" fontId="0" fillId="12" borderId="281" xfId="0" applyNumberFormat="1" applyFill="1" applyBorder="1" applyAlignment="1" applyProtection="1">
      <alignment vertical="center"/>
      <protection hidden="1"/>
    </xf>
    <xf numFmtId="0" fontId="0" fillId="12" borderId="281" xfId="0" applyFill="1" applyBorder="1" applyAlignment="1">
      <alignment vertical="center"/>
    </xf>
    <xf numFmtId="0" fontId="0" fillId="12" borderId="277" xfId="0" applyFill="1" applyBorder="1" applyAlignment="1">
      <alignment vertical="center"/>
    </xf>
    <xf numFmtId="0" fontId="3" fillId="0" borderId="584" xfId="0" applyFont="1" applyBorder="1" applyAlignment="1">
      <alignment horizontal="right"/>
    </xf>
    <xf numFmtId="0" fontId="3" fillId="0" borderId="585" xfId="0" applyFont="1" applyBorder="1" applyAlignment="1">
      <alignment horizontal="right"/>
    </xf>
    <xf numFmtId="0" fontId="3" fillId="0" borderId="586" xfId="0" applyFont="1" applyBorder="1" applyAlignment="1">
      <alignment horizontal="right"/>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430" xfId="0" applyFont="1" applyBorder="1" applyAlignment="1">
      <alignment horizontal="left"/>
    </xf>
    <xf numFmtId="0" fontId="9" fillId="0" borderId="431"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0" fontId="9" fillId="0" borderId="430" xfId="0" applyFont="1" applyBorder="1" applyAlignment="1">
      <alignment horizontal="left"/>
    </xf>
    <xf numFmtId="0" fontId="3" fillId="0" borderId="852" xfId="0" applyFont="1" applyBorder="1" applyAlignment="1">
      <alignment horizontal="center" vertical="center"/>
    </xf>
    <xf numFmtId="0" fontId="3" fillId="0" borderId="695" xfId="0" applyFont="1" applyBorder="1" applyAlignment="1">
      <alignment horizontal="center" vertical="center"/>
    </xf>
    <xf numFmtId="170" fontId="0" fillId="0" borderId="872" xfId="0" applyNumberFormat="1" applyBorder="1" applyAlignment="1" applyProtection="1">
      <alignment horizontal="center" vertical="center"/>
      <protection locked="0"/>
    </xf>
    <xf numFmtId="170" fontId="0" fillId="0" borderId="873" xfId="0" applyNumberFormat="1" applyBorder="1" applyAlignment="1" applyProtection="1">
      <alignment horizontal="center" vertical="center"/>
      <protection locked="0"/>
    </xf>
    <xf numFmtId="0" fontId="3" fillId="0" borderId="2" xfId="0" applyFont="1" applyBorder="1" applyAlignment="1">
      <alignment horizontal="right" vertical="center"/>
    </xf>
    <xf numFmtId="0" fontId="4" fillId="0" borderId="0" xfId="0" applyFont="1" applyBorder="1" applyAlignment="1">
      <alignment horizontal="right" vertical="center"/>
    </xf>
    <xf numFmtId="0" fontId="4" fillId="0" borderId="35" xfId="0" applyFont="1" applyBorder="1" applyAlignment="1">
      <alignment horizontal="right" vertical="center"/>
    </xf>
    <xf numFmtId="1" fontId="0" fillId="0" borderId="869" xfId="0" applyNumberFormat="1" applyBorder="1" applyAlignment="1">
      <alignment horizontal="center" vertical="center"/>
    </xf>
    <xf numFmtId="0" fontId="0" fillId="0" borderId="621" xfId="0" applyBorder="1" applyAlignment="1">
      <alignment horizontal="left" vertical="center"/>
    </xf>
    <xf numFmtId="0" fontId="0" fillId="0" borderId="622" xfId="0" applyBorder="1" applyAlignment="1">
      <alignment horizontal="left" vertical="center"/>
    </xf>
    <xf numFmtId="0" fontId="3" fillId="0" borderId="77" xfId="0" applyFont="1" applyBorder="1" applyAlignment="1" applyProtection="1">
      <alignment vertical="center"/>
      <protection hidden="1"/>
    </xf>
    <xf numFmtId="0" fontId="3" fillId="0" borderId="81" xfId="0" applyFont="1" applyBorder="1" applyAlignment="1" applyProtection="1">
      <alignment vertical="center"/>
      <protection hidden="1"/>
    </xf>
    <xf numFmtId="49" fontId="3" fillId="0" borderId="604" xfId="0" applyNumberFormat="1" applyFont="1" applyBorder="1" applyAlignment="1" applyProtection="1">
      <alignment horizontal="left" vertical="center"/>
      <protection locked="0"/>
    </xf>
    <xf numFmtId="49" fontId="3" fillId="0" borderId="81" xfId="0" applyNumberFormat="1" applyFont="1" applyBorder="1" applyAlignment="1" applyProtection="1">
      <alignment horizontal="left" vertical="center"/>
      <protection locked="0"/>
    </xf>
    <xf numFmtId="49" fontId="3" fillId="0" borderId="851" xfId="0" applyNumberFormat="1" applyFont="1" applyBorder="1" applyAlignment="1" applyProtection="1">
      <alignment horizontal="left" vertical="center"/>
      <protection locked="0"/>
    </xf>
    <xf numFmtId="0" fontId="3" fillId="0" borderId="564" xfId="0" applyFont="1" applyFill="1" applyBorder="1" applyAlignment="1" applyProtection="1">
      <alignment horizontal="left" vertical="center"/>
      <protection hidden="1"/>
    </xf>
    <xf numFmtId="0" fontId="0" fillId="0" borderId="539" xfId="0" applyFill="1" applyBorder="1" applyAlignment="1" applyProtection="1">
      <alignment horizontal="left" vertical="center"/>
      <protection hidden="1"/>
    </xf>
    <xf numFmtId="0" fontId="0" fillId="0" borderId="565" xfId="0" applyFill="1" applyBorder="1" applyAlignment="1" applyProtection="1">
      <alignment horizontal="left" vertical="center"/>
      <protection hidden="1"/>
    </xf>
    <xf numFmtId="0" fontId="8" fillId="0" borderId="782" xfId="0" applyFont="1" applyBorder="1" applyAlignment="1">
      <alignment horizontal="left" vertical="center"/>
    </xf>
    <xf numFmtId="0" fontId="8" fillId="0" borderId="679" xfId="0" applyFont="1" applyBorder="1" applyAlignment="1">
      <alignment horizontal="left" vertical="center"/>
    </xf>
    <xf numFmtId="0" fontId="8" fillId="0" borderId="652" xfId="0" applyFont="1" applyBorder="1" applyAlignment="1">
      <alignment horizontal="left" vertical="center"/>
    </xf>
    <xf numFmtId="4" fontId="0" fillId="0" borderId="678" xfId="0" applyNumberFormat="1" applyBorder="1" applyAlignment="1">
      <alignment horizontal="center"/>
    </xf>
    <xf numFmtId="4" fontId="0" fillId="0" borderId="679" xfId="0" applyNumberFormat="1" applyBorder="1" applyAlignment="1">
      <alignment horizontal="center"/>
    </xf>
    <xf numFmtId="0" fontId="5" fillId="2" borderId="545" xfId="0" applyFont="1" applyFill="1" applyBorder="1" applyAlignment="1">
      <alignment vertical="center"/>
    </xf>
    <xf numFmtId="0" fontId="5" fillId="0" borderId="973" xfId="0" applyFont="1" applyFill="1" applyBorder="1" applyAlignment="1">
      <alignment horizontal="right" vertical="center"/>
    </xf>
    <xf numFmtId="0" fontId="3" fillId="0" borderId="695" xfId="0" applyFont="1" applyBorder="1" applyAlignment="1">
      <alignment horizontal="left"/>
    </xf>
    <xf numFmtId="0" fontId="3" fillId="0" borderId="864" xfId="0" applyFont="1" applyBorder="1" applyAlignment="1">
      <alignment horizontal="left"/>
    </xf>
    <xf numFmtId="0" fontId="9" fillId="0" borderId="865" xfId="0" applyFont="1" applyBorder="1" applyAlignment="1">
      <alignment horizontal="center" vertical="center"/>
    </xf>
    <xf numFmtId="0" fontId="9" fillId="0" borderId="866" xfId="0" applyFont="1" applyBorder="1" applyAlignment="1">
      <alignment horizontal="center" vertical="center"/>
    </xf>
    <xf numFmtId="0" fontId="3" fillId="12" borderId="868" xfId="0" applyFont="1" applyFill="1" applyBorder="1" applyAlignment="1" applyProtection="1">
      <alignment vertical="center"/>
      <protection hidden="1"/>
    </xf>
    <xf numFmtId="0" fontId="3" fillId="12" borderId="867" xfId="0" applyFont="1" applyFill="1" applyBorder="1" applyAlignment="1" applyProtection="1">
      <alignment vertical="center"/>
      <protection hidden="1"/>
    </xf>
    <xf numFmtId="0" fontId="3" fillId="12" borderId="397" xfId="3" applyFill="1" applyBorder="1" applyAlignment="1">
      <alignment horizontal="center"/>
    </xf>
    <xf numFmtId="0" fontId="3" fillId="12" borderId="6" xfId="3" applyFill="1" applyBorder="1" applyAlignment="1">
      <alignment horizontal="center"/>
    </xf>
    <xf numFmtId="0" fontId="3" fillId="12" borderId="550" xfId="3" applyFill="1" applyBorder="1" applyAlignment="1">
      <alignment horizontal="center"/>
    </xf>
    <xf numFmtId="49" fontId="3" fillId="0" borderId="916" xfId="0" applyNumberFormat="1" applyFont="1" applyBorder="1" applyAlignment="1" applyProtection="1">
      <alignment horizontal="left" vertical="center"/>
      <protection locked="0"/>
    </xf>
    <xf numFmtId="49" fontId="3" fillId="0" borderId="917" xfId="0" applyNumberFormat="1" applyFont="1" applyBorder="1" applyAlignment="1" applyProtection="1">
      <alignment horizontal="left" vertical="center"/>
      <protection locked="0"/>
    </xf>
    <xf numFmtId="49" fontId="3" fillId="0" borderId="918" xfId="0" applyNumberFormat="1" applyFont="1" applyBorder="1" applyAlignment="1" applyProtection="1">
      <alignment horizontal="left" vertical="center"/>
      <protection locked="0"/>
    </xf>
    <xf numFmtId="0" fontId="3" fillId="0" borderId="602" xfId="0" applyFont="1" applyBorder="1" applyAlignment="1" applyProtection="1">
      <alignment horizontal="right" vertical="center"/>
      <protection hidden="1"/>
    </xf>
    <xf numFmtId="0" fontId="3" fillId="0" borderId="81" xfId="0" applyFont="1" applyBorder="1" applyAlignment="1" applyProtection="1">
      <alignment horizontal="right" vertical="center"/>
      <protection hidden="1"/>
    </xf>
    <xf numFmtId="0" fontId="3" fillId="0" borderId="731" xfId="0" applyFont="1" applyBorder="1" applyAlignment="1" applyProtection="1">
      <alignment horizontal="right" vertical="center"/>
      <protection hidden="1"/>
    </xf>
    <xf numFmtId="0" fontId="3" fillId="0" borderId="602" xfId="0" applyFont="1" applyBorder="1" applyAlignment="1" applyProtection="1">
      <alignment horizontal="left" vertical="center"/>
      <protection hidden="1"/>
    </xf>
    <xf numFmtId="0" fontId="3" fillId="0" borderId="81" xfId="0" applyFont="1" applyBorder="1" applyAlignment="1" applyProtection="1">
      <alignment horizontal="left" vertical="center"/>
      <protection hidden="1"/>
    </xf>
    <xf numFmtId="0" fontId="3" fillId="0" borderId="731" xfId="0" applyFont="1" applyBorder="1" applyAlignment="1" applyProtection="1">
      <alignment horizontal="left" vertical="center"/>
      <protection hidden="1"/>
    </xf>
    <xf numFmtId="49" fontId="3" fillId="0" borderId="148" xfId="0" applyNumberFormat="1" applyFont="1" applyBorder="1" applyAlignment="1" applyProtection="1">
      <alignment horizontal="left" vertical="center"/>
      <protection locked="0"/>
    </xf>
    <xf numFmtId="49" fontId="3" fillId="0" borderId="552" xfId="0" applyNumberFormat="1" applyFont="1" applyBorder="1" applyAlignment="1" applyProtection="1">
      <alignment horizontal="left" vertical="center"/>
      <protection locked="0"/>
    </xf>
    <xf numFmtId="49" fontId="3" fillId="0" borderId="305" xfId="0" applyNumberFormat="1" applyFont="1" applyBorder="1" applyAlignment="1" applyProtection="1">
      <alignment horizontal="left" vertical="center"/>
      <protection locked="0"/>
    </xf>
    <xf numFmtId="0" fontId="0" fillId="12" borderId="397" xfId="0" applyFill="1" applyBorder="1" applyAlignment="1" applyProtection="1">
      <alignment horizontal="center"/>
      <protection hidden="1"/>
    </xf>
    <xf numFmtId="0" fontId="0" fillId="12" borderId="6" xfId="0" applyFill="1" applyBorder="1" applyAlignment="1" applyProtection="1">
      <alignment horizontal="center"/>
      <protection hidden="1"/>
    </xf>
    <xf numFmtId="0" fontId="0" fillId="12" borderId="550" xfId="0" applyFill="1" applyBorder="1" applyAlignment="1" applyProtection="1">
      <alignment horizontal="center"/>
      <protection hidden="1"/>
    </xf>
    <xf numFmtId="0" fontId="3" fillId="0" borderId="531" xfId="3" applyBorder="1" applyAlignment="1">
      <alignment horizontal="center"/>
    </xf>
    <xf numFmtId="0" fontId="3" fillId="0" borderId="560" xfId="3" applyBorder="1" applyAlignment="1">
      <alignment horizontal="center"/>
    </xf>
    <xf numFmtId="4" fontId="3" fillId="0" borderId="533" xfId="0" applyNumberFormat="1" applyFont="1" applyBorder="1" applyAlignment="1">
      <alignment horizontal="left" vertical="center"/>
    </xf>
    <xf numFmtId="0" fontId="3" fillId="0" borderId="562" xfId="0" applyFont="1" applyBorder="1" applyAlignment="1">
      <alignment horizontal="left" vertical="center"/>
    </xf>
    <xf numFmtId="0" fontId="3" fillId="0" borderId="563" xfId="0" applyFont="1" applyBorder="1" applyAlignment="1">
      <alignment horizontal="left" vertical="center"/>
    </xf>
    <xf numFmtId="0" fontId="3" fillId="0" borderId="856" xfId="0" applyFont="1" applyBorder="1" applyAlignment="1" applyProtection="1">
      <alignment horizontal="left" vertical="center"/>
      <protection hidden="1"/>
    </xf>
    <xf numFmtId="0" fontId="3" fillId="0" borderId="857" xfId="0" applyFont="1" applyBorder="1" applyAlignment="1" applyProtection="1">
      <alignment horizontal="left" vertical="center"/>
      <protection hidden="1"/>
    </xf>
    <xf numFmtId="0" fontId="3" fillId="0" borderId="858" xfId="0" applyFont="1" applyBorder="1" applyAlignment="1" applyProtection="1">
      <alignment horizontal="left" vertical="center"/>
      <protection hidden="1"/>
    </xf>
    <xf numFmtId="0" fontId="3" fillId="0" borderId="852" xfId="0" applyFont="1" applyFill="1" applyBorder="1" applyAlignment="1" applyProtection="1">
      <alignment horizontal="left" vertical="center"/>
      <protection hidden="1"/>
    </xf>
    <xf numFmtId="0" fontId="3" fillId="0" borderId="695" xfId="0" applyFont="1" applyFill="1" applyBorder="1" applyAlignment="1" applyProtection="1">
      <alignment horizontal="left" vertical="center"/>
      <protection hidden="1"/>
    </xf>
    <xf numFmtId="0" fontId="3" fillId="0" borderId="860" xfId="0" applyFont="1" applyFill="1" applyBorder="1" applyAlignment="1" applyProtection="1">
      <alignment horizontal="left" vertical="center"/>
      <protection hidden="1"/>
    </xf>
    <xf numFmtId="0" fontId="3" fillId="0" borderId="861" xfId="0" applyFont="1" applyBorder="1" applyAlignment="1" applyProtection="1">
      <alignment horizontal="left" vertical="center"/>
      <protection hidden="1"/>
    </xf>
    <xf numFmtId="0" fontId="3" fillId="0" borderId="695" xfId="0" applyFont="1" applyBorder="1" applyAlignment="1" applyProtection="1">
      <alignment horizontal="left" vertical="center"/>
      <protection hidden="1"/>
    </xf>
    <xf numFmtId="0" fontId="3" fillId="0" borderId="853" xfId="0" applyFont="1" applyBorder="1" applyAlignment="1" applyProtection="1">
      <alignment horizontal="left" vertical="center"/>
      <protection hidden="1"/>
    </xf>
    <xf numFmtId="0" fontId="4" fillId="0" borderId="697" xfId="0" applyFont="1" applyFill="1" applyBorder="1" applyAlignment="1" applyProtection="1">
      <alignment horizontal="right" vertical="center"/>
      <protection hidden="1"/>
    </xf>
    <xf numFmtId="0" fontId="4" fillId="0" borderId="698" xfId="0" applyFont="1" applyFill="1" applyBorder="1" applyAlignment="1" applyProtection="1">
      <alignment horizontal="right" vertical="center"/>
      <protection hidden="1"/>
    </xf>
    <xf numFmtId="0" fontId="4" fillId="0" borderId="951" xfId="0" applyFont="1" applyFill="1" applyBorder="1" applyAlignment="1" applyProtection="1">
      <alignment horizontal="right" vertical="center"/>
      <protection hidden="1"/>
    </xf>
    <xf numFmtId="0" fontId="4" fillId="0" borderId="952" xfId="0" applyFont="1" applyFill="1" applyBorder="1" applyAlignment="1" applyProtection="1">
      <alignment horizontal="right" vertical="center"/>
      <protection hidden="1"/>
    </xf>
    <xf numFmtId="4" fontId="0" fillId="0" borderId="518" xfId="0" applyNumberFormat="1" applyBorder="1" applyAlignment="1" applyProtection="1">
      <alignment horizontal="center" vertical="center"/>
      <protection locked="0"/>
    </xf>
    <xf numFmtId="4" fontId="0" fillId="0" borderId="519" xfId="0" applyNumberFormat="1" applyBorder="1" applyAlignment="1" applyProtection="1">
      <alignment horizontal="center" vertical="center"/>
      <protection locked="0"/>
    </xf>
    <xf numFmtId="4" fontId="0" fillId="0" borderId="172" xfId="0" applyNumberFormat="1" applyBorder="1" applyAlignment="1" applyProtection="1">
      <alignment horizontal="center" vertical="center"/>
      <protection locked="0"/>
    </xf>
    <xf numFmtId="0" fontId="3" fillId="0" borderId="556" xfId="0" applyFont="1" applyBorder="1" applyAlignment="1" applyProtection="1">
      <alignment horizontal="left" vertical="center" wrapText="1"/>
      <protection hidden="1"/>
    </xf>
    <xf numFmtId="0" fontId="3" fillId="0" borderId="519" xfId="0" applyFont="1" applyBorder="1" applyAlignment="1" applyProtection="1">
      <alignment horizontal="left" vertical="center"/>
      <protection hidden="1"/>
    </xf>
    <xf numFmtId="0" fontId="3" fillId="0" borderId="172" xfId="0" applyFont="1" applyBorder="1" applyAlignment="1" applyProtection="1">
      <alignment horizontal="left" vertical="center"/>
      <protection hidden="1"/>
    </xf>
    <xf numFmtId="0" fontId="3" fillId="0" borderId="525" xfId="0" applyFont="1" applyBorder="1" applyAlignment="1" applyProtection="1">
      <alignment horizontal="left" vertical="center"/>
      <protection hidden="1"/>
    </xf>
    <xf numFmtId="4" fontId="3" fillId="0" borderId="518" xfId="0" applyNumberFormat="1" applyFont="1" applyBorder="1" applyAlignment="1" applyProtection="1">
      <alignment horizontal="center" vertical="center"/>
      <protection locked="0"/>
    </xf>
    <xf numFmtId="4" fontId="3" fillId="0" borderId="519" xfId="0" applyNumberFormat="1" applyFont="1" applyBorder="1" applyAlignment="1" applyProtection="1">
      <alignment horizontal="center" vertical="center"/>
      <protection locked="0"/>
    </xf>
    <xf numFmtId="0" fontId="3" fillId="0" borderId="519" xfId="0" applyFont="1" applyFill="1" applyBorder="1" applyAlignment="1" applyProtection="1">
      <alignment horizontal="left" vertical="center"/>
      <protection hidden="1"/>
    </xf>
    <xf numFmtId="0" fontId="0" fillId="12" borderId="519" xfId="0" applyFill="1" applyBorder="1" applyAlignment="1">
      <alignment horizontal="center"/>
    </xf>
    <xf numFmtId="0" fontId="0" fillId="12" borderId="544" xfId="0" applyFill="1" applyBorder="1" applyAlignment="1">
      <alignment horizontal="center"/>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0" borderId="41" xfId="0" applyFont="1" applyBorder="1" applyAlignment="1">
      <alignment horizontal="left" vertical="top"/>
    </xf>
    <xf numFmtId="0" fontId="8" fillId="0" borderId="225" xfId="0" applyFont="1" applyBorder="1" applyAlignment="1">
      <alignment horizontal="left" vertical="top"/>
    </xf>
    <xf numFmtId="0" fontId="8" fillId="0" borderId="218" xfId="0" applyFont="1" applyBorder="1" applyAlignment="1">
      <alignment horizontal="left" vertical="top"/>
    </xf>
    <xf numFmtId="0" fontId="8" fillId="0" borderId="222" xfId="0" applyFont="1" applyBorder="1" applyAlignment="1">
      <alignment horizontal="left" vertical="top"/>
    </xf>
    <xf numFmtId="4" fontId="3" fillId="0" borderId="559" xfId="0" applyNumberFormat="1" applyFont="1" applyBorder="1" applyAlignment="1" applyProtection="1">
      <alignment horizontal="left" vertical="center"/>
      <protection hidden="1"/>
    </xf>
    <xf numFmtId="4" fontId="3" fillId="0" borderId="531" xfId="0" applyNumberFormat="1" applyFont="1" applyBorder="1" applyAlignment="1" applyProtection="1">
      <alignment horizontal="left" vertical="center"/>
      <protection hidden="1"/>
    </xf>
    <xf numFmtId="4" fontId="0" fillId="12" borderId="531" xfId="0" applyNumberFormat="1" applyFill="1" applyBorder="1" applyAlignment="1">
      <alignment horizontal="center"/>
    </xf>
    <xf numFmtId="0" fontId="3" fillId="0" borderId="559" xfId="3" applyFont="1" applyBorder="1" applyAlignment="1" applyProtection="1">
      <alignment horizontal="left" vertical="center"/>
      <protection hidden="1"/>
    </xf>
    <xf numFmtId="0" fontId="3" fillId="0" borderId="531" xfId="3" applyFont="1" applyBorder="1" applyAlignment="1" applyProtection="1">
      <alignment horizontal="left" vertical="center"/>
      <protection hidden="1"/>
    </xf>
    <xf numFmtId="0" fontId="3" fillId="12" borderId="530" xfId="3" applyFill="1" applyBorder="1" applyAlignment="1">
      <alignment horizontal="center"/>
    </xf>
    <xf numFmtId="0" fontId="3" fillId="12" borderId="553" xfId="3" applyFill="1" applyBorder="1" applyAlignment="1">
      <alignment horizontal="center"/>
    </xf>
    <xf numFmtId="4" fontId="3" fillId="0" borderId="561" xfId="0" applyNumberFormat="1" applyFont="1" applyBorder="1" applyAlignment="1" applyProtection="1">
      <alignment horizontal="left" vertical="center"/>
      <protection hidden="1"/>
    </xf>
    <xf numFmtId="4" fontId="3" fillId="0" borderId="453" xfId="0" applyNumberFormat="1" applyFont="1" applyBorder="1" applyAlignment="1" applyProtection="1">
      <alignment horizontal="left" vertical="center"/>
      <protection hidden="1"/>
    </xf>
    <xf numFmtId="0" fontId="3" fillId="12" borderId="311" xfId="3" applyFill="1" applyBorder="1" applyAlignment="1">
      <alignment horizontal="center"/>
    </xf>
    <xf numFmtId="4" fontId="3" fillId="0" borderId="548" xfId="0" applyNumberFormat="1" applyFont="1" applyBorder="1" applyAlignment="1" applyProtection="1">
      <alignment horizontal="left" vertical="center"/>
      <protection hidden="1"/>
    </xf>
    <xf numFmtId="0" fontId="0" fillId="0" borderId="77" xfId="0" applyBorder="1" applyAlignment="1" applyProtection="1">
      <alignment vertical="center"/>
      <protection hidden="1"/>
    </xf>
    <xf numFmtId="0" fontId="0" fillId="0" borderId="81" xfId="0" applyBorder="1" applyAlignment="1" applyProtection="1">
      <alignment vertical="center"/>
      <protection hidden="1"/>
    </xf>
    <xf numFmtId="0" fontId="0" fillId="0" borderId="119" xfId="0" applyBorder="1" applyAlignment="1" applyProtection="1">
      <alignment vertical="center"/>
      <protection hidden="1"/>
    </xf>
    <xf numFmtId="0" fontId="0" fillId="0" borderId="26" xfId="0" applyBorder="1" applyAlignment="1" applyProtection="1">
      <alignment vertical="center"/>
      <protection hidden="1"/>
    </xf>
    <xf numFmtId="0" fontId="0" fillId="0" borderId="123" xfId="0" applyBorder="1" applyAlignment="1" applyProtection="1">
      <alignment vertical="center"/>
      <protection hidden="1"/>
    </xf>
    <xf numFmtId="0" fontId="3" fillId="0" borderId="862" xfId="0" applyFont="1" applyFill="1" applyBorder="1" applyAlignment="1" applyProtection="1">
      <alignment horizontal="center" vertical="center"/>
      <protection locked="0"/>
    </xf>
    <xf numFmtId="0" fontId="3" fillId="0" borderId="855" xfId="0" applyFont="1" applyFill="1" applyBorder="1" applyAlignment="1" applyProtection="1">
      <alignment horizontal="center" vertical="center"/>
      <protection locked="0"/>
    </xf>
    <xf numFmtId="0" fontId="3" fillId="0" borderId="538" xfId="0" applyFont="1" applyBorder="1" applyAlignment="1" applyProtection="1">
      <alignment vertical="center"/>
      <protection hidden="1"/>
    </xf>
    <xf numFmtId="0" fontId="3" fillId="0" borderId="539" xfId="0" applyFont="1" applyBorder="1" applyAlignment="1" applyProtection="1">
      <alignment vertical="center"/>
      <protection hidden="1"/>
    </xf>
    <xf numFmtId="0" fontId="3" fillId="0" borderId="569" xfId="0" applyFont="1" applyBorder="1" applyAlignment="1" applyProtection="1">
      <alignment vertical="center"/>
      <protection hidden="1"/>
    </xf>
    <xf numFmtId="3" fontId="3" fillId="0" borderId="672" xfId="0" applyNumberFormat="1" applyFont="1" applyBorder="1" applyAlignment="1" applyProtection="1">
      <alignment horizontal="center" vertical="center"/>
      <protection locked="0"/>
    </xf>
    <xf numFmtId="3" fontId="3" fillId="0" borderId="450" xfId="0" applyNumberFormat="1" applyFont="1" applyBorder="1" applyAlignment="1" applyProtection="1">
      <alignment horizontal="center" vertical="center"/>
      <protection locked="0"/>
    </xf>
    <xf numFmtId="3" fontId="3" fillId="0" borderId="671" xfId="0" applyNumberFormat="1" applyFont="1" applyBorder="1" applyAlignment="1" applyProtection="1">
      <alignment horizontal="center" vertical="center"/>
      <protection locked="0"/>
    </xf>
    <xf numFmtId="0" fontId="0" fillId="0" borderId="859" xfId="0" applyFill="1" applyBorder="1" applyAlignment="1" applyProtection="1">
      <alignment vertical="center"/>
      <protection hidden="1"/>
    </xf>
    <xf numFmtId="0" fontId="0" fillId="0" borderId="281" xfId="0" applyFill="1" applyBorder="1" applyAlignment="1" applyProtection="1">
      <alignment vertical="center"/>
      <protection hidden="1"/>
    </xf>
    <xf numFmtId="3" fontId="3" fillId="12" borderId="357" xfId="0" applyNumberFormat="1" applyFont="1" applyFill="1" applyBorder="1" applyAlignment="1" applyProtection="1">
      <alignment horizontal="center" vertical="center"/>
      <protection hidden="1"/>
    </xf>
    <xf numFmtId="3" fontId="3" fillId="12" borderId="0" xfId="0" applyNumberFormat="1" applyFont="1" applyFill="1" applyBorder="1" applyAlignment="1" applyProtection="1">
      <alignment horizontal="center" vertical="center"/>
      <protection hidden="1"/>
    </xf>
    <xf numFmtId="3" fontId="3" fillId="12" borderId="498" xfId="0" applyNumberFormat="1" applyFont="1" applyFill="1" applyBorder="1" applyAlignment="1" applyProtection="1">
      <alignment horizontal="center" vertical="center"/>
      <protection hidden="1"/>
    </xf>
    <xf numFmtId="0" fontId="0" fillId="0" borderId="704" xfId="0" applyBorder="1" applyAlignment="1" applyProtection="1">
      <alignment vertical="center"/>
      <protection hidden="1"/>
    </xf>
    <xf numFmtId="0" fontId="0" fillId="0" borderId="705" xfId="0" applyBorder="1" applyAlignment="1" applyProtection="1">
      <alignment vertical="center"/>
      <protection hidden="1"/>
    </xf>
    <xf numFmtId="4" fontId="0" fillId="0" borderId="547" xfId="0" applyNumberFormat="1" applyBorder="1" applyAlignment="1">
      <alignment horizontal="center"/>
    </xf>
    <xf numFmtId="4" fontId="0" fillId="0" borderId="548" xfId="0" applyNumberFormat="1" applyBorder="1" applyAlignment="1">
      <alignment horizontal="center"/>
    </xf>
    <xf numFmtId="0" fontId="0" fillId="0" borderId="117" xfId="0" applyBorder="1" applyAlignment="1">
      <alignment horizontal="left" vertical="center"/>
    </xf>
    <xf numFmtId="0" fontId="0" fillId="0" borderId="125" xfId="0" applyBorder="1" applyAlignment="1">
      <alignment horizontal="left" vertical="center"/>
    </xf>
    <xf numFmtId="0" fontId="3" fillId="0" borderId="8" xfId="0" applyFont="1" applyBorder="1" applyAlignment="1" applyProtection="1">
      <alignment vertical="center"/>
      <protection hidden="1"/>
    </xf>
    <xf numFmtId="0" fontId="3" fillId="0" borderId="9" xfId="0" applyFont="1" applyBorder="1" applyAlignment="1" applyProtection="1">
      <alignment vertical="center"/>
      <protection hidden="1"/>
    </xf>
    <xf numFmtId="0" fontId="3" fillId="0" borderId="41" xfId="0" applyFont="1" applyBorder="1" applyAlignment="1">
      <alignment horizontal="center" vertical="center"/>
    </xf>
    <xf numFmtId="0" fontId="8" fillId="0" borderId="513" xfId="0" applyFont="1" applyBorder="1" applyAlignment="1">
      <alignment horizontal="left" vertical="center"/>
    </xf>
    <xf numFmtId="0" fontId="8" fillId="0" borderId="514" xfId="0" applyFont="1" applyBorder="1" applyAlignment="1">
      <alignment horizontal="left" vertical="center"/>
    </xf>
    <xf numFmtId="0" fontId="8" fillId="0" borderId="551" xfId="0" applyFont="1" applyBorder="1" applyAlignment="1">
      <alignment horizontal="left" vertical="center"/>
    </xf>
    <xf numFmtId="4" fontId="0" fillId="0" borderId="554" xfId="0" applyNumberFormat="1" applyBorder="1" applyAlignment="1">
      <alignment horizontal="center"/>
    </xf>
    <xf numFmtId="4" fontId="0" fillId="0" borderId="552" xfId="0" applyNumberFormat="1" applyBorder="1" applyAlignment="1">
      <alignment horizontal="center"/>
    </xf>
    <xf numFmtId="4" fontId="0" fillId="0" borderId="165" xfId="0" applyNumberFormat="1" applyBorder="1" applyAlignment="1">
      <alignment horizontal="center"/>
    </xf>
    <xf numFmtId="4" fontId="0" fillId="0" borderId="155" xfId="0" applyNumberFormat="1" applyBorder="1" applyAlignment="1">
      <alignment horizontal="center"/>
    </xf>
    <xf numFmtId="0" fontId="3" fillId="12" borderId="291" xfId="3" applyFill="1" applyBorder="1" applyAlignment="1">
      <alignment horizontal="center"/>
    </xf>
    <xf numFmtId="0" fontId="3" fillId="12" borderId="312" xfId="3" applyFill="1" applyBorder="1" applyAlignment="1">
      <alignment horizontal="center"/>
    </xf>
    <xf numFmtId="3" fontId="3" fillId="0" borderId="604" xfId="0" applyNumberFormat="1" applyFont="1" applyBorder="1" applyAlignment="1" applyProtection="1">
      <alignment horizontal="center" vertical="center"/>
      <protection locked="0"/>
    </xf>
    <xf numFmtId="3" fontId="3" fillId="0" borderId="81" xfId="0" applyNumberFormat="1" applyFont="1" applyBorder="1" applyAlignment="1" applyProtection="1">
      <alignment horizontal="center" vertical="center"/>
      <protection locked="0"/>
    </xf>
    <xf numFmtId="3" fontId="3" fillId="0" borderId="171" xfId="0" applyNumberFormat="1" applyFont="1" applyBorder="1" applyAlignment="1" applyProtection="1">
      <alignment horizontal="center" vertical="center"/>
      <protection locked="0"/>
    </xf>
    <xf numFmtId="0" fontId="3" fillId="0" borderId="77" xfId="0" applyFont="1" applyBorder="1" applyAlignment="1" applyProtection="1">
      <alignment horizontal="left" vertical="center" wrapText="1"/>
      <protection hidden="1"/>
    </xf>
    <xf numFmtId="0" fontId="3" fillId="12" borderId="621" xfId="3" applyFill="1" applyBorder="1" applyAlignment="1">
      <alignment horizontal="center"/>
    </xf>
    <xf numFmtId="0" fontId="3" fillId="12" borderId="720" xfId="3" applyFill="1" applyBorder="1" applyAlignment="1">
      <alignment horizontal="center"/>
    </xf>
    <xf numFmtId="4" fontId="3" fillId="0" borderId="548" xfId="0" applyNumberFormat="1" applyFont="1" applyBorder="1" applyAlignment="1" applyProtection="1">
      <alignment horizontal="left" vertical="center" wrapText="1"/>
      <protection hidden="1"/>
    </xf>
    <xf numFmtId="4" fontId="3" fillId="0" borderId="132" xfId="0" applyNumberFormat="1" applyFont="1" applyBorder="1" applyAlignment="1" applyProtection="1">
      <alignment horizontal="left" vertical="center"/>
      <protection hidden="1"/>
    </xf>
    <xf numFmtId="0" fontId="8" fillId="0" borderId="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0" fontId="3" fillId="12" borderId="678" xfId="0" applyFont="1" applyFill="1" applyBorder="1" applyAlignment="1" applyProtection="1">
      <alignment horizontal="center" vertical="center"/>
      <protection hidden="1"/>
    </xf>
    <xf numFmtId="0" fontId="3" fillId="12" borderId="679" xfId="0" applyFont="1" applyFill="1" applyBorder="1" applyAlignment="1" applyProtection="1">
      <alignment horizontal="center" vertical="center"/>
      <protection hidden="1"/>
    </xf>
    <xf numFmtId="0" fontId="3" fillId="12" borderId="885" xfId="0" applyFont="1" applyFill="1" applyBorder="1" applyAlignment="1" applyProtection="1">
      <alignment horizontal="center" vertical="center"/>
      <protection hidden="1"/>
    </xf>
    <xf numFmtId="0" fontId="3" fillId="0" borderId="566" xfId="0" applyFont="1" applyBorder="1" applyAlignment="1">
      <alignment horizontal="left" vertical="center"/>
    </xf>
    <xf numFmtId="0" fontId="3" fillId="0" borderId="567" xfId="0" applyFont="1" applyBorder="1" applyAlignment="1">
      <alignment horizontal="left" vertical="center"/>
    </xf>
    <xf numFmtId="4" fontId="0" fillId="0" borderId="567" xfId="0" applyNumberFormat="1" applyBorder="1" applyAlignment="1">
      <alignment horizontal="center"/>
    </xf>
    <xf numFmtId="4" fontId="0" fillId="0" borderId="568" xfId="0" applyNumberFormat="1" applyBorder="1" applyAlignment="1">
      <alignment horizontal="center"/>
    </xf>
    <xf numFmtId="0" fontId="3" fillId="0" borderId="447" xfId="0" applyFont="1" applyBorder="1" applyAlignment="1">
      <alignment horizontal="left" vertical="center"/>
    </xf>
    <xf numFmtId="0" fontId="3" fillId="0" borderId="561" xfId="0" applyFont="1" applyBorder="1" applyAlignment="1">
      <alignment horizontal="left" vertical="center"/>
    </xf>
    <xf numFmtId="49" fontId="3" fillId="0" borderId="852" xfId="0" applyNumberFormat="1" applyFont="1" applyBorder="1" applyAlignment="1" applyProtection="1">
      <alignment horizontal="left" vertical="center"/>
      <protection locked="0"/>
    </xf>
    <xf numFmtId="49" fontId="3" fillId="0" borderId="695" xfId="0" applyNumberFormat="1" applyFont="1" applyBorder="1" applyAlignment="1" applyProtection="1">
      <alignment horizontal="left" vertical="center"/>
      <protection locked="0"/>
    </xf>
    <xf numFmtId="49" fontId="3" fillId="0" borderId="853" xfId="0" applyNumberFormat="1" applyFont="1" applyBorder="1" applyAlignment="1" applyProtection="1">
      <alignment horizontal="left" vertical="center"/>
      <protection locked="0"/>
    </xf>
    <xf numFmtId="49" fontId="3" fillId="0" borderId="860" xfId="0" applyNumberFormat="1" applyFont="1" applyBorder="1" applyAlignment="1" applyProtection="1">
      <alignment horizontal="left" vertical="center"/>
      <protection locked="0"/>
    </xf>
    <xf numFmtId="4" fontId="3" fillId="0" borderId="155" xfId="0" applyNumberFormat="1" applyFont="1" applyBorder="1" applyAlignment="1" applyProtection="1">
      <alignment horizontal="left" vertical="center"/>
      <protection hidden="1"/>
    </xf>
    <xf numFmtId="4" fontId="3" fillId="0" borderId="403" xfId="0" applyNumberFormat="1" applyFont="1" applyBorder="1" applyAlignment="1" applyProtection="1">
      <alignment horizontal="left" vertical="center"/>
      <protection hidden="1"/>
    </xf>
    <xf numFmtId="4" fontId="0" fillId="0" borderId="861" xfId="0" applyNumberFormat="1" applyBorder="1" applyAlignment="1">
      <alignment horizontal="center"/>
    </xf>
    <xf numFmtId="4" fontId="0" fillId="0" borderId="695" xfId="0" applyNumberFormat="1" applyBorder="1" applyAlignment="1">
      <alignment horizontal="center"/>
    </xf>
    <xf numFmtId="0" fontId="8" fillId="0" borderId="109" xfId="0" applyFont="1" applyBorder="1" applyAlignment="1">
      <alignment horizontal="center" vertical="top"/>
    </xf>
    <xf numFmtId="0" fontId="8" fillId="0" borderId="61" xfId="0" applyFont="1" applyBorder="1" applyAlignment="1">
      <alignment horizontal="center" vertical="top"/>
    </xf>
    <xf numFmtId="0" fontId="8" fillId="0" borderId="230" xfId="0" applyFont="1" applyBorder="1" applyAlignment="1">
      <alignment horizontal="center" vertical="top"/>
    </xf>
    <xf numFmtId="0" fontId="8" fillId="0" borderId="588" xfId="0" applyFont="1" applyBorder="1" applyAlignment="1">
      <alignment horizontal="center" vertical="top"/>
    </xf>
    <xf numFmtId="0" fontId="8" fillId="0" borderId="546" xfId="0" applyFont="1" applyBorder="1" applyAlignment="1">
      <alignment horizontal="center" vertical="top"/>
    </xf>
    <xf numFmtId="0" fontId="8" fillId="0" borderId="589" xfId="0" applyFont="1" applyBorder="1" applyAlignment="1">
      <alignment horizontal="center" vertical="top"/>
    </xf>
    <xf numFmtId="0" fontId="3" fillId="0" borderId="443" xfId="0" applyFont="1" applyBorder="1" applyAlignment="1" applyProtection="1">
      <alignment horizontal="left" vertical="center"/>
      <protection hidden="1"/>
    </xf>
    <xf numFmtId="0" fontId="3" fillId="0" borderId="591" xfId="0" applyFont="1" applyBorder="1" applyAlignment="1" applyProtection="1">
      <alignment horizontal="left" vertical="center"/>
      <protection hidden="1"/>
    </xf>
    <xf numFmtId="4" fontId="0" fillId="0" borderId="443" xfId="0" applyNumberFormat="1" applyBorder="1" applyAlignment="1">
      <alignment horizontal="center"/>
    </xf>
    <xf numFmtId="4" fontId="0" fillId="0" borderId="445" xfId="0" applyNumberFormat="1" applyBorder="1" applyAlignment="1">
      <alignment horizontal="center"/>
    </xf>
    <xf numFmtId="4" fontId="3" fillId="0" borderId="0" xfId="0" applyNumberFormat="1" applyFont="1" applyBorder="1" applyAlignment="1" applyProtection="1">
      <alignment horizontal="left" vertical="center"/>
      <protection hidden="1"/>
    </xf>
    <xf numFmtId="0" fontId="3" fillId="0" borderId="67"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538" xfId="0" applyFont="1" applyBorder="1" applyAlignment="1" applyProtection="1">
      <alignment horizontal="left" vertical="center"/>
      <protection hidden="1"/>
    </xf>
    <xf numFmtId="4" fontId="3" fillId="0" borderId="862" xfId="0" applyNumberFormat="1" applyFont="1" applyBorder="1" applyAlignment="1" applyProtection="1">
      <alignment horizontal="center" vertical="center"/>
      <protection locked="0"/>
    </xf>
    <xf numFmtId="4" fontId="0" fillId="0" borderId="564" xfId="0" applyNumberFormat="1" applyBorder="1" applyAlignment="1" applyProtection="1">
      <alignment horizontal="center" vertical="center"/>
      <protection locked="0"/>
    </xf>
    <xf numFmtId="4" fontId="0" fillId="0" borderId="539" xfId="0" applyNumberFormat="1" applyBorder="1" applyAlignment="1" applyProtection="1">
      <alignment horizontal="center" vertical="center"/>
      <protection locked="0"/>
    </xf>
    <xf numFmtId="4" fontId="0" fillId="0" borderId="569" xfId="0" applyNumberFormat="1" applyBorder="1" applyAlignment="1" applyProtection="1">
      <alignment horizontal="center" vertical="center"/>
      <protection locked="0"/>
    </xf>
    <xf numFmtId="170" fontId="0" fillId="0" borderId="874" xfId="0" applyNumberFormat="1" applyBorder="1" applyAlignment="1" applyProtection="1">
      <alignment horizontal="center" vertical="center"/>
      <protection locked="0"/>
    </xf>
    <xf numFmtId="0" fontId="0" fillId="12" borderId="446" xfId="0" applyFill="1" applyBorder="1" applyAlignment="1" applyProtection="1">
      <alignment horizontal="center"/>
      <protection hidden="1"/>
    </xf>
    <xf numFmtId="0" fontId="0" fillId="12" borderId="445" xfId="0" applyFill="1" applyBorder="1" applyAlignment="1" applyProtection="1">
      <alignment horizontal="center"/>
      <protection hidden="1"/>
    </xf>
    <xf numFmtId="0" fontId="0" fillId="12" borderId="527" xfId="0" applyFill="1" applyBorder="1" applyAlignment="1" applyProtection="1">
      <alignment horizontal="center"/>
      <protection hidden="1"/>
    </xf>
    <xf numFmtId="2" fontId="0" fillId="12" borderId="572" xfId="0" applyNumberFormat="1" applyFill="1" applyBorder="1" applyAlignment="1" applyProtection="1">
      <alignment horizontal="center" vertical="center"/>
      <protection hidden="1"/>
    </xf>
    <xf numFmtId="0" fontId="9" fillId="0" borderId="875" xfId="0" applyFont="1" applyFill="1" applyBorder="1" applyAlignment="1" applyProtection="1">
      <alignment horizontal="center" vertical="center"/>
      <protection hidden="1"/>
    </xf>
    <xf numFmtId="2" fontId="0" fillId="12" borderId="572" xfId="0" applyNumberFormat="1" applyFill="1" applyBorder="1" applyAlignment="1" applyProtection="1">
      <alignment vertical="center"/>
      <protection hidden="1"/>
    </xf>
    <xf numFmtId="0" fontId="0" fillId="12" borderId="572" xfId="0" applyFill="1" applyBorder="1" applyAlignment="1">
      <alignment vertical="center"/>
    </xf>
    <xf numFmtId="0" fontId="0" fillId="12" borderId="573" xfId="0" applyFill="1" applyBorder="1" applyAlignment="1">
      <alignment vertical="center"/>
    </xf>
    <xf numFmtId="0" fontId="0" fillId="0" borderId="565" xfId="0" applyBorder="1" applyAlignment="1">
      <alignment vertical="center"/>
    </xf>
    <xf numFmtId="0" fontId="0" fillId="0" borderId="537" xfId="0" applyBorder="1" applyAlignment="1">
      <alignment vertical="center"/>
    </xf>
    <xf numFmtId="0" fontId="0" fillId="0" borderId="863" xfId="0" applyBorder="1" applyAlignment="1">
      <alignment vertical="center"/>
    </xf>
    <xf numFmtId="2" fontId="0" fillId="0" borderId="592" xfId="0" applyNumberFormat="1" applyBorder="1" applyAlignment="1" applyProtection="1">
      <alignment horizontal="center" vertical="center"/>
      <protection locked="0"/>
    </xf>
    <xf numFmtId="2" fontId="0" fillId="0" borderId="593" xfId="0" applyNumberFormat="1" applyBorder="1" applyAlignment="1" applyProtection="1">
      <alignment horizontal="center" vertical="center"/>
      <protection locked="0"/>
    </xf>
    <xf numFmtId="4" fontId="3" fillId="0" borderId="539" xfId="0" applyNumberFormat="1" applyFont="1" applyBorder="1" applyAlignment="1" applyProtection="1">
      <alignment horizontal="left" vertical="center"/>
      <protection hidden="1"/>
    </xf>
    <xf numFmtId="0" fontId="3" fillId="0" borderId="879" xfId="0" applyFont="1" applyBorder="1" applyAlignment="1" applyProtection="1">
      <alignment horizontal="right" vertical="center"/>
      <protection hidden="1"/>
    </xf>
    <xf numFmtId="0" fontId="3" fillId="0" borderId="880" xfId="0" applyFont="1" applyBorder="1" applyAlignment="1" applyProtection="1">
      <alignment horizontal="right" vertical="center"/>
      <protection hidden="1"/>
    </xf>
    <xf numFmtId="4" fontId="0" fillId="0" borderId="174" xfId="0" applyNumberFormat="1" applyBorder="1" applyAlignment="1">
      <alignment horizontal="center"/>
    </xf>
    <xf numFmtId="4" fontId="0" fillId="0" borderId="533" xfId="0" applyNumberFormat="1" applyBorder="1" applyAlignment="1">
      <alignment horizontal="center"/>
    </xf>
    <xf numFmtId="0" fontId="3" fillId="0" borderId="594" xfId="0" applyFont="1" applyFill="1" applyBorder="1" applyAlignment="1" applyProtection="1">
      <alignment horizontal="center" vertical="center"/>
      <protection locked="0" hidden="1"/>
    </xf>
    <xf numFmtId="0" fontId="3" fillId="0" borderId="595" xfId="0" applyFont="1" applyFill="1" applyBorder="1" applyAlignment="1" applyProtection="1">
      <alignment horizontal="center" vertical="center"/>
      <protection locked="0" hidden="1"/>
    </xf>
    <xf numFmtId="0" fontId="43" fillId="7" borderId="655" xfId="0" applyFont="1" applyFill="1" applyBorder="1" applyAlignment="1">
      <alignment horizontal="right" vertical="center"/>
    </xf>
    <xf numFmtId="0" fontId="43" fillId="7" borderId="656" xfId="0" applyFont="1" applyFill="1" applyBorder="1" applyAlignment="1">
      <alignment horizontal="right" vertical="center"/>
    </xf>
    <xf numFmtId="0" fontId="43" fillId="7" borderId="972" xfId="0" applyFont="1" applyFill="1" applyBorder="1" applyAlignment="1">
      <alignment horizontal="right" vertical="center"/>
    </xf>
    <xf numFmtId="0" fontId="3" fillId="0" borderId="584" xfId="0" applyFont="1" applyBorder="1" applyAlignment="1">
      <alignment horizontal="right" vertical="center"/>
    </xf>
    <xf numFmtId="0" fontId="3" fillId="0" borderId="585" xfId="0" applyFont="1" applyBorder="1" applyAlignment="1">
      <alignment horizontal="right" vertical="center"/>
    </xf>
    <xf numFmtId="0" fontId="3" fillId="0" borderId="586" xfId="0" applyFont="1" applyBorder="1" applyAlignment="1">
      <alignment horizontal="right" vertical="center"/>
    </xf>
    <xf numFmtId="4" fontId="3" fillId="0" borderId="695" xfId="0" applyNumberFormat="1" applyFont="1" applyBorder="1" applyAlignment="1" applyProtection="1">
      <alignment horizontal="left" vertical="center"/>
      <protection hidden="1"/>
    </xf>
    <xf numFmtId="4" fontId="3" fillId="0" borderId="854" xfId="0" applyNumberFormat="1" applyFont="1" applyBorder="1" applyAlignment="1" applyProtection="1">
      <alignment horizontal="left" vertical="center"/>
      <protection hidden="1"/>
    </xf>
    <xf numFmtId="4" fontId="0" fillId="12" borderId="632" xfId="0" applyNumberFormat="1" applyFill="1" applyBorder="1" applyAlignment="1">
      <alignment horizontal="center"/>
    </xf>
    <xf numFmtId="4" fontId="0" fillId="12" borderId="650" xfId="0" applyNumberFormat="1" applyFill="1" applyBorder="1" applyAlignment="1">
      <alignment horizontal="center"/>
    </xf>
    <xf numFmtId="4" fontId="0" fillId="12" borderId="669" xfId="0" applyNumberFormat="1" applyFill="1" applyBorder="1" applyAlignment="1">
      <alignment horizontal="center"/>
    </xf>
    <xf numFmtId="0" fontId="8" fillId="0" borderId="578" xfId="0" applyFont="1" applyBorder="1" applyAlignment="1">
      <alignment horizontal="left" vertical="top"/>
    </xf>
    <xf numFmtId="0" fontId="8" fillId="0" borderId="579" xfId="0" applyFont="1" applyBorder="1" applyAlignment="1">
      <alignment horizontal="left" vertical="top"/>
    </xf>
    <xf numFmtId="0" fontId="8" fillId="0" borderId="580" xfId="0" applyFont="1" applyBorder="1" applyAlignment="1">
      <alignment horizontal="left" vertical="top"/>
    </xf>
    <xf numFmtId="0" fontId="8" fillId="0" borderId="581" xfId="0" applyFont="1" applyBorder="1" applyAlignment="1">
      <alignment horizontal="left" vertical="top"/>
    </xf>
    <xf numFmtId="0" fontId="8" fillId="0" borderId="582" xfId="0" applyFont="1" applyBorder="1" applyAlignment="1">
      <alignment horizontal="left" vertical="top"/>
    </xf>
    <xf numFmtId="0" fontId="8" fillId="0" borderId="583" xfId="0" applyFont="1" applyBorder="1" applyAlignment="1">
      <alignment horizontal="left" vertical="top"/>
    </xf>
    <xf numFmtId="2" fontId="0" fillId="0" borderId="575" xfId="0" applyNumberFormat="1" applyBorder="1" applyAlignment="1" applyProtection="1">
      <alignment horizontal="center" vertical="center"/>
      <protection locked="0"/>
    </xf>
    <xf numFmtId="2" fontId="0" fillId="0" borderId="576" xfId="0" applyNumberFormat="1" applyBorder="1" applyAlignment="1" applyProtection="1">
      <alignment horizontal="center" vertical="center"/>
      <protection locked="0"/>
    </xf>
    <xf numFmtId="0" fontId="3" fillId="0" borderId="574" xfId="0" applyFont="1" applyFill="1" applyBorder="1" applyAlignment="1">
      <alignment horizontal="center" vertical="center"/>
    </xf>
    <xf numFmtId="0" fontId="3" fillId="0" borderId="575" xfId="0" applyFont="1" applyFill="1" applyBorder="1" applyAlignment="1">
      <alignment horizontal="center" vertical="center"/>
    </xf>
    <xf numFmtId="2" fontId="0" fillId="0" borderId="880" xfId="0" applyNumberFormat="1" applyBorder="1" applyAlignment="1" applyProtection="1">
      <alignment horizontal="center" vertical="center"/>
      <protection locked="0"/>
    </xf>
    <xf numFmtId="2" fontId="0" fillId="0" borderId="881" xfId="0" applyNumberFormat="1" applyBorder="1" applyAlignment="1" applyProtection="1">
      <alignment horizontal="center" vertical="center"/>
      <protection locked="0"/>
    </xf>
    <xf numFmtId="0" fontId="3" fillId="0" borderId="882" xfId="0" applyFont="1" applyFill="1" applyBorder="1" applyAlignment="1" applyProtection="1">
      <alignment horizontal="center" vertical="center"/>
      <protection locked="0" hidden="1"/>
    </xf>
    <xf numFmtId="0" fontId="3" fillId="0" borderId="883" xfId="0" applyFont="1" applyFill="1" applyBorder="1" applyAlignment="1" applyProtection="1">
      <alignment horizontal="center" vertical="center"/>
      <protection locked="0" hidden="1"/>
    </xf>
    <xf numFmtId="0" fontId="3" fillId="0" borderId="578" xfId="0" applyFont="1" applyBorder="1" applyAlignment="1">
      <alignment horizontal="center" vertical="top"/>
    </xf>
    <xf numFmtId="0" fontId="3" fillId="0" borderId="579" xfId="0" applyFont="1" applyBorder="1" applyAlignment="1">
      <alignment horizontal="center" vertical="top"/>
    </xf>
    <xf numFmtId="0" fontId="3" fillId="0" borderId="587" xfId="0" applyFont="1" applyBorder="1" applyAlignment="1">
      <alignment horizontal="center" vertical="top"/>
    </xf>
    <xf numFmtId="1" fontId="0" fillId="0" borderId="871" xfId="0" applyNumberFormat="1" applyBorder="1" applyAlignment="1">
      <alignment horizontal="center" vertical="center"/>
    </xf>
    <xf numFmtId="0" fontId="5" fillId="0" borderId="941" xfId="0" applyFont="1" applyFill="1" applyBorder="1" applyAlignment="1">
      <alignment horizontal="left" vertical="center" indent="1"/>
    </xf>
    <xf numFmtId="0" fontId="5" fillId="0" borderId="938" xfId="0" applyFont="1" applyFill="1" applyBorder="1" applyAlignment="1">
      <alignment horizontal="left" vertical="center" indent="1"/>
    </xf>
    <xf numFmtId="0" fontId="4" fillId="18" borderId="655" xfId="0" applyFont="1" applyFill="1" applyBorder="1" applyAlignment="1">
      <alignment horizontal="center" vertical="center"/>
    </xf>
    <xf numFmtId="0" fontId="4" fillId="18" borderId="656" xfId="0" applyFont="1" applyFill="1" applyBorder="1" applyAlignment="1">
      <alignment horizontal="center" vertical="center"/>
    </xf>
    <xf numFmtId="0" fontId="4" fillId="18" borderId="972" xfId="0" applyFont="1" applyFill="1" applyBorder="1" applyAlignment="1">
      <alignment horizontal="center" vertical="center"/>
    </xf>
    <xf numFmtId="0" fontId="7" fillId="0" borderId="39" xfId="0" applyFont="1" applyBorder="1" applyAlignment="1">
      <alignment vertical="top"/>
    </xf>
    <xf numFmtId="0" fontId="7" fillId="0" borderId="40" xfId="0" applyFont="1" applyBorder="1" applyAlignment="1">
      <alignment vertical="top"/>
    </xf>
    <xf numFmtId="0" fontId="7" fillId="0" borderId="41" xfId="0" applyFont="1" applyBorder="1" applyAlignment="1">
      <alignment vertical="top"/>
    </xf>
    <xf numFmtId="0" fontId="7" fillId="0" borderId="225" xfId="0" applyFont="1" applyBorder="1" applyAlignment="1">
      <alignment vertical="top"/>
    </xf>
    <xf numFmtId="0" fontId="7" fillId="0" borderId="218" xfId="0" applyFont="1" applyBorder="1" applyAlignment="1">
      <alignment vertical="top"/>
    </xf>
    <xf numFmtId="0" fontId="7" fillId="0" borderId="222" xfId="0" applyFont="1" applyBorder="1" applyAlignment="1">
      <alignment vertical="top"/>
    </xf>
    <xf numFmtId="0" fontId="0" fillId="0" borderId="688" xfId="0" applyBorder="1" applyAlignment="1">
      <alignment vertical="center"/>
    </xf>
    <xf numFmtId="0" fontId="3" fillId="0" borderId="685" xfId="0" applyNumberFormat="1" applyFont="1" applyBorder="1" applyAlignment="1" applyProtection="1">
      <alignment horizontal="left" vertical="center"/>
      <protection hidden="1"/>
    </xf>
    <xf numFmtId="0" fontId="16" fillId="0" borderId="685" xfId="1" applyFont="1" applyBorder="1" applyAlignment="1" applyProtection="1">
      <alignment vertical="center" wrapText="1"/>
      <protection hidden="1"/>
    </xf>
    <xf numFmtId="0" fontId="17" fillId="0" borderId="685" xfId="1" applyFont="1" applyBorder="1" applyAlignment="1" applyProtection="1">
      <alignment vertical="center" wrapText="1"/>
      <protection hidden="1"/>
    </xf>
    <xf numFmtId="0" fontId="17" fillId="0" borderId="689" xfId="1" applyFont="1" applyBorder="1" applyAlignment="1" applyProtection="1">
      <alignment vertical="center" wrapText="1"/>
      <protection hidden="1"/>
    </xf>
    <xf numFmtId="171" fontId="3" fillId="12" borderId="733" xfId="1" applyNumberFormat="1" applyFont="1" applyFill="1" applyBorder="1" applyAlignment="1" applyProtection="1">
      <alignment vertical="center" wrapText="1"/>
      <protection hidden="1"/>
    </xf>
    <xf numFmtId="171" fontId="3" fillId="12" borderId="734" xfId="1" applyNumberFormat="1" applyFont="1" applyFill="1" applyBorder="1" applyAlignment="1" applyProtection="1">
      <alignment vertical="center" wrapText="1"/>
      <protection hidden="1"/>
    </xf>
    <xf numFmtId="0" fontId="8" fillId="0" borderId="225" xfId="0" applyFont="1" applyBorder="1" applyAlignment="1">
      <alignment horizontal="left" vertical="center"/>
    </xf>
    <xf numFmtId="0" fontId="0" fillId="0" borderId="218" xfId="0" applyBorder="1"/>
    <xf numFmtId="0" fontId="0" fillId="0" borderId="222" xfId="0" applyBorder="1"/>
    <xf numFmtId="0" fontId="8" fillId="0" borderId="226" xfId="0" applyFont="1" applyBorder="1" applyAlignment="1">
      <alignment vertical="center"/>
    </xf>
    <xf numFmtId="0" fontId="8" fillId="0" borderId="218" xfId="0" applyFont="1" applyBorder="1" applyAlignment="1">
      <alignment vertical="center"/>
    </xf>
    <xf numFmtId="0" fontId="8" fillId="0" borderId="598" xfId="0" applyFont="1" applyBorder="1" applyAlignment="1">
      <alignment vertical="center"/>
    </xf>
    <xf numFmtId="0" fontId="3" fillId="0" borderId="621" xfId="0" applyFont="1" applyBorder="1" applyAlignment="1">
      <alignment horizontal="justify" vertical="center" wrapText="1"/>
    </xf>
    <xf numFmtId="0" fontId="8" fillId="0" borderId="218" xfId="0" applyFont="1" applyBorder="1" applyAlignment="1">
      <alignment horizontal="left" vertical="center"/>
    </xf>
    <xf numFmtId="0" fontId="8" fillId="0" borderId="222" xfId="0" applyFont="1" applyBorder="1" applyAlignment="1">
      <alignment horizontal="left" vertical="center"/>
    </xf>
    <xf numFmtId="0" fontId="0" fillId="0" borderId="733" xfId="0" applyBorder="1" applyAlignment="1" applyProtection="1">
      <alignment horizontal="left" vertical="center"/>
      <protection hidden="1"/>
    </xf>
    <xf numFmtId="2" fontId="3" fillId="0" borderId="733" xfId="1" applyNumberFormat="1" applyFont="1" applyBorder="1" applyAlignment="1" applyProtection="1">
      <alignment horizontal="center" vertical="center" wrapText="1"/>
      <protection hidden="1"/>
    </xf>
    <xf numFmtId="171" fontId="3" fillId="0" borderId="733" xfId="1" applyNumberFormat="1" applyFont="1" applyBorder="1" applyAlignment="1" applyProtection="1">
      <alignment horizontal="left" vertical="center" wrapText="1"/>
      <protection hidden="1"/>
    </xf>
    <xf numFmtId="170" fontId="3" fillId="0" borderId="733" xfId="1" applyNumberFormat="1" applyFont="1" applyBorder="1" applyAlignment="1" applyProtection="1">
      <alignment horizontal="center" vertical="center" wrapText="1"/>
      <protection hidden="1"/>
    </xf>
    <xf numFmtId="0" fontId="3" fillId="0" borderId="733" xfId="1" applyFont="1" applyBorder="1" applyAlignment="1" applyProtection="1">
      <alignment horizontal="left" vertical="center" wrapText="1"/>
      <protection hidden="1"/>
    </xf>
    <xf numFmtId="0" fontId="3" fillId="0" borderId="0" xfId="0" applyFont="1" applyBorder="1" applyAlignment="1">
      <alignment horizontal="justify" vertical="top" wrapText="1"/>
    </xf>
    <xf numFmtId="0" fontId="3" fillId="0" borderId="0" xfId="0" applyFont="1" applyBorder="1" applyAlignment="1">
      <alignment horizontal="justify" wrapText="1"/>
    </xf>
    <xf numFmtId="0" fontId="34" fillId="4" borderId="12" xfId="0" applyFont="1" applyFill="1" applyBorder="1" applyAlignment="1" applyProtection="1">
      <protection hidden="1"/>
    </xf>
    <xf numFmtId="0" fontId="34" fillId="4" borderId="0" xfId="0" applyFont="1" applyFill="1" applyBorder="1" applyAlignment="1" applyProtection="1">
      <protection hidden="1"/>
    </xf>
    <xf numFmtId="0" fontId="35" fillId="0" borderId="0" xfId="0" applyFont="1" applyBorder="1" applyAlignment="1">
      <alignment vertical="center"/>
    </xf>
    <xf numFmtId="0" fontId="35" fillId="0" borderId="13" xfId="0" applyFont="1" applyBorder="1" applyAlignment="1">
      <alignment vertical="center"/>
    </xf>
    <xf numFmtId="0" fontId="0" fillId="0" borderId="104" xfId="0" applyBorder="1" applyAlignment="1">
      <alignment horizontal="center"/>
    </xf>
    <xf numFmtId="0" fontId="0" fillId="0" borderId="636" xfId="0" applyBorder="1" applyAlignment="1">
      <alignment horizontal="center"/>
    </xf>
    <xf numFmtId="0" fontId="0" fillId="0" borderId="199" xfId="0" applyBorder="1" applyAlignment="1">
      <alignment horizontal="center"/>
    </xf>
    <xf numFmtId="0" fontId="9" fillId="0" borderId="634" xfId="0" applyFont="1" applyBorder="1" applyAlignment="1">
      <alignment horizontal="center" wrapText="1"/>
    </xf>
    <xf numFmtId="0" fontId="9" fillId="0" borderId="636" xfId="0" applyFont="1" applyBorder="1" applyAlignment="1">
      <alignment horizontal="center" wrapText="1"/>
    </xf>
    <xf numFmtId="0" fontId="9" fillId="0" borderId="105" xfId="0" applyFont="1" applyBorder="1" applyAlignment="1">
      <alignment horizontal="center" wrapText="1"/>
    </xf>
    <xf numFmtId="0" fontId="0" fillId="0" borderId="0" xfId="0" applyBorder="1" applyAlignment="1">
      <alignment horizontal="justify" vertical="center" wrapText="1"/>
    </xf>
    <xf numFmtId="0" fontId="32" fillId="0" borderId="39" xfId="0" applyFont="1" applyBorder="1" applyAlignment="1" applyProtection="1">
      <alignment vertical="center"/>
      <protection hidden="1"/>
    </xf>
    <xf numFmtId="0" fontId="32" fillId="0" borderId="40" xfId="0" applyFont="1" applyBorder="1" applyAlignment="1" applyProtection="1">
      <alignment vertical="center"/>
      <protection hidden="1"/>
    </xf>
    <xf numFmtId="0" fontId="32" fillId="0" borderId="41" xfId="0" applyFont="1" applyBorder="1" applyAlignment="1" applyProtection="1">
      <alignment vertical="center"/>
      <protection hidden="1"/>
    </xf>
    <xf numFmtId="0" fontId="0" fillId="0" borderId="378" xfId="0" applyBorder="1" applyAlignment="1">
      <alignment horizontal="left" vertical="center"/>
    </xf>
    <xf numFmtId="0" fontId="0" fillId="0" borderId="281" xfId="0" applyBorder="1" applyAlignment="1">
      <alignment horizontal="left" vertical="center"/>
    </xf>
    <xf numFmtId="0" fontId="4" fillId="5" borderId="28"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21" fillId="4" borderId="197" xfId="0" applyFont="1" applyFill="1" applyBorder="1" applyAlignment="1" applyProtection="1">
      <alignment vertical="center" wrapText="1"/>
    </xf>
    <xf numFmtId="0" fontId="21" fillId="4" borderId="101" xfId="0" applyFont="1" applyFill="1" applyBorder="1" applyAlignment="1" applyProtection="1">
      <alignment vertical="center" wrapText="1"/>
    </xf>
    <xf numFmtId="0" fontId="33" fillId="4" borderId="0" xfId="0" quotePrefix="1" applyFont="1" applyFill="1" applyBorder="1" applyAlignment="1" applyProtection="1">
      <alignment horizontal="center" vertical="center"/>
    </xf>
    <xf numFmtId="0" fontId="33" fillId="4" borderId="11" xfId="0" quotePrefix="1" applyFont="1" applyFill="1" applyBorder="1" applyAlignment="1" applyProtection="1">
      <alignment horizontal="center" vertical="center"/>
    </xf>
    <xf numFmtId="0" fontId="21" fillId="5" borderId="206" xfId="0" applyFont="1" applyFill="1" applyBorder="1" applyAlignment="1" applyProtection="1">
      <alignment vertical="top" wrapText="1"/>
    </xf>
    <xf numFmtId="0" fontId="21" fillId="5" borderId="6" xfId="0" applyFont="1" applyFill="1" applyBorder="1" applyAlignment="1" applyProtection="1">
      <alignment vertical="top" wrapText="1"/>
    </xf>
    <xf numFmtId="0" fontId="21" fillId="5" borderId="0" xfId="0" applyFont="1" applyFill="1" applyBorder="1" applyAlignment="1" applyProtection="1">
      <alignment vertical="top" wrapText="1"/>
    </xf>
    <xf numFmtId="0" fontId="21" fillId="5" borderId="13" xfId="0" applyFont="1" applyFill="1" applyBorder="1" applyAlignment="1" applyProtection="1">
      <alignment vertical="top" wrapText="1"/>
    </xf>
    <xf numFmtId="0" fontId="0" fillId="4" borderId="0" xfId="0" applyFill="1" applyBorder="1" applyAlignment="1"/>
    <xf numFmtId="0" fontId="0" fillId="4" borderId="101" xfId="0" applyFill="1" applyBorder="1" applyAlignment="1"/>
    <xf numFmtId="0" fontId="0" fillId="4" borderId="199" xfId="0" applyFill="1" applyBorder="1" applyAlignment="1"/>
    <xf numFmtId="0" fontId="21" fillId="3" borderId="0" xfId="0" applyFont="1" applyFill="1" applyBorder="1" applyAlignment="1" applyProtection="1">
      <alignment vertical="top" wrapText="1"/>
    </xf>
    <xf numFmtId="0" fontId="9" fillId="4" borderId="0" xfId="0" applyFont="1" applyFill="1" applyBorder="1" applyAlignment="1" applyProtection="1">
      <alignment vertical="center"/>
    </xf>
    <xf numFmtId="0" fontId="14" fillId="4" borderId="0" xfId="0" applyFont="1" applyFill="1" applyBorder="1" applyAlignment="1" applyProtection="1">
      <alignment vertical="center"/>
    </xf>
    <xf numFmtId="0" fontId="21" fillId="4" borderId="0" xfId="0" applyFont="1" applyFill="1" applyBorder="1" applyAlignment="1" applyProtection="1">
      <alignment vertical="top" wrapText="1"/>
    </xf>
    <xf numFmtId="0" fontId="21" fillId="3" borderId="104"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4" fillId="3" borderId="12"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155" xfId="0" applyFont="1" applyFill="1" applyBorder="1" applyAlignment="1" applyProtection="1">
      <alignment vertical="center"/>
    </xf>
    <xf numFmtId="0" fontId="14" fillId="5" borderId="19" xfId="0" applyFont="1" applyFill="1" applyBorder="1" applyAlignment="1" applyProtection="1">
      <alignment vertical="center"/>
    </xf>
    <xf numFmtId="0" fontId="14" fillId="5" borderId="0" xfId="0" applyFont="1" applyFill="1" applyBorder="1" applyAlignment="1" applyProtection="1">
      <alignment vertical="center"/>
    </xf>
    <xf numFmtId="0" fontId="0" fillId="0" borderId="278" xfId="0" applyBorder="1" applyAlignment="1" applyProtection="1">
      <alignment horizontal="left" vertical="center"/>
      <protection hidden="1"/>
    </xf>
    <xf numFmtId="0" fontId="21" fillId="5" borderId="21" xfId="0" applyFont="1" applyFill="1" applyBorder="1" applyAlignment="1" applyProtection="1">
      <alignment vertical="center" wrapText="1"/>
    </xf>
    <xf numFmtId="0" fontId="7" fillId="5" borderId="205" xfId="0" applyFont="1" applyFill="1" applyBorder="1" applyAlignment="1" applyProtection="1">
      <alignment vertical="top" wrapText="1"/>
    </xf>
    <xf numFmtId="0" fontId="21" fillId="5" borderId="205" xfId="0" applyFont="1" applyFill="1" applyBorder="1" applyAlignment="1" applyProtection="1">
      <alignment vertical="top" wrapText="1"/>
    </xf>
    <xf numFmtId="0" fontId="21" fillId="6" borderId="12" xfId="0" applyFont="1" applyFill="1" applyBorder="1" applyAlignment="1" applyProtection="1">
      <alignment vertical="center" wrapText="1"/>
    </xf>
    <xf numFmtId="0" fontId="21" fillId="6" borderId="102" xfId="0" applyFont="1" applyFill="1" applyBorder="1" applyAlignment="1" applyProtection="1">
      <alignment vertical="center" wrapText="1"/>
    </xf>
    <xf numFmtId="0" fontId="21" fillId="6" borderId="11" xfId="0" applyFont="1" applyFill="1" applyBorder="1" applyAlignment="1" applyProtection="1">
      <alignment vertical="center" wrapText="1"/>
    </xf>
    <xf numFmtId="0" fontId="21" fillId="6" borderId="23" xfId="0" applyFont="1" applyFill="1" applyBorder="1" applyAlignment="1" applyProtection="1">
      <alignment vertical="center" wrapText="1"/>
    </xf>
    <xf numFmtId="0" fontId="0" fillId="0" borderId="338" xfId="0" applyBorder="1" applyAlignment="1" applyProtection="1">
      <alignment horizontal="left" vertical="center"/>
      <protection hidden="1"/>
    </xf>
    <xf numFmtId="164" fontId="0" fillId="0" borderId="278" xfId="0" applyNumberFormat="1" applyBorder="1" applyAlignment="1" applyProtection="1">
      <alignment horizontal="center" vertical="center"/>
      <protection hidden="1"/>
    </xf>
    <xf numFmtId="0" fontId="21" fillId="5" borderId="19" xfId="0" applyFont="1" applyFill="1" applyBorder="1" applyAlignment="1" applyProtection="1">
      <alignment horizontal="right" vertical="top"/>
    </xf>
    <xf numFmtId="0" fontId="21" fillId="5" borderId="0" xfId="0" applyFont="1" applyFill="1" applyBorder="1" applyAlignment="1" applyProtection="1">
      <alignment horizontal="right" vertical="top"/>
    </xf>
    <xf numFmtId="0" fontId="21" fillId="5" borderId="0" xfId="0" applyFont="1" applyFill="1" applyBorder="1" applyAlignment="1" applyProtection="1">
      <alignment vertical="top"/>
    </xf>
    <xf numFmtId="0" fontId="21" fillId="5" borderId="24" xfId="0" applyFont="1" applyFill="1" applyBorder="1" applyAlignment="1" applyProtection="1">
      <alignment vertical="center" wrapText="1"/>
    </xf>
    <xf numFmtId="0" fontId="21" fillId="5" borderId="24" xfId="0" applyFont="1" applyFill="1" applyBorder="1" applyAlignment="1" applyProtection="1">
      <alignment vertical="top" wrapText="1"/>
    </xf>
    <xf numFmtId="0" fontId="0" fillId="0" borderId="718" xfId="0" applyNumberFormat="1" applyBorder="1" applyAlignment="1" applyProtection="1">
      <alignment horizontal="center" vertical="center"/>
      <protection hidden="1"/>
    </xf>
    <xf numFmtId="0" fontId="0" fillId="0" borderId="718" xfId="0" applyBorder="1" applyAlignment="1" applyProtection="1">
      <alignment horizontal="left" vertical="center"/>
      <protection hidden="1"/>
    </xf>
    <xf numFmtId="0" fontId="0" fillId="0" borderId="719" xfId="0" applyBorder="1" applyAlignment="1" applyProtection="1">
      <alignment horizontal="left" vertical="center"/>
      <protection hidden="1"/>
    </xf>
    <xf numFmtId="0" fontId="8" fillId="0" borderId="737" xfId="0" applyFont="1" applyBorder="1" applyAlignment="1" applyProtection="1">
      <alignment vertical="center"/>
    </xf>
    <xf numFmtId="0" fontId="8" fillId="0" borderId="621" xfId="0" applyFont="1" applyBorder="1" applyAlignment="1" applyProtection="1">
      <alignment vertical="center"/>
    </xf>
    <xf numFmtId="0" fontId="8" fillId="0" borderId="720" xfId="0" applyFont="1" applyBorder="1" applyAlignment="1" applyProtection="1">
      <alignment vertical="center"/>
    </xf>
    <xf numFmtId="0" fontId="14" fillId="0" borderId="12" xfId="0" applyFont="1" applyBorder="1" applyAlignment="1" applyProtection="1">
      <alignment vertical="center"/>
    </xf>
    <xf numFmtId="0" fontId="14" fillId="0" borderId="0" xfId="0" applyFont="1" applyBorder="1" applyAlignment="1" applyProtection="1">
      <alignment vertical="center"/>
    </xf>
    <xf numFmtId="0" fontId="14" fillId="0" borderId="13" xfId="0" applyFont="1" applyBorder="1" applyAlignment="1" applyProtection="1">
      <alignment vertical="center"/>
    </xf>
    <xf numFmtId="0" fontId="14" fillId="3" borderId="12" xfId="0" applyFont="1" applyFill="1" applyBorder="1" applyAlignment="1" applyProtection="1">
      <alignment vertical="center"/>
    </xf>
    <xf numFmtId="0" fontId="14"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14" fillId="3" borderId="11" xfId="0" applyFont="1" applyFill="1" applyBorder="1" applyAlignment="1" applyProtection="1">
      <alignment vertical="center"/>
    </xf>
    <xf numFmtId="0" fontId="8" fillId="0" borderId="116" xfId="0" applyFont="1" applyBorder="1" applyAlignment="1">
      <alignment vertical="center"/>
    </xf>
    <xf numFmtId="0" fontId="4" fillId="4" borderId="19" xfId="0" applyFont="1" applyFill="1" applyBorder="1" applyAlignment="1" applyProtection="1">
      <alignment vertical="center"/>
    </xf>
    <xf numFmtId="0" fontId="4" fillId="4" borderId="0" xfId="0" applyFont="1" applyFill="1" applyBorder="1" applyAlignment="1" applyProtection="1">
      <alignment vertical="center"/>
    </xf>
    <xf numFmtId="0" fontId="3" fillId="0" borderId="144" xfId="0" applyFont="1" applyBorder="1" applyAlignment="1" applyProtection="1">
      <alignment vertical="center"/>
      <protection locked="0"/>
    </xf>
    <xf numFmtId="0" fontId="0" fillId="0" borderId="114" xfId="0" applyBorder="1" applyAlignment="1" applyProtection="1">
      <alignment vertical="center"/>
      <protection locked="0"/>
    </xf>
    <xf numFmtId="0" fontId="0" fillId="0" borderId="115" xfId="0" applyBorder="1" applyAlignment="1" applyProtection="1">
      <alignment vertical="center"/>
      <protection locked="0"/>
    </xf>
    <xf numFmtId="0" fontId="21" fillId="4" borderId="24" xfId="0" applyFont="1" applyFill="1" applyBorder="1" applyAlignment="1" applyProtection="1">
      <alignment vertical="top" wrapText="1"/>
    </xf>
    <xf numFmtId="0" fontId="0" fillId="0" borderId="372" xfId="0" applyBorder="1" applyAlignment="1" applyProtection="1">
      <alignment vertical="center"/>
    </xf>
    <xf numFmtId="0" fontId="0" fillId="0" borderId="360" xfId="0" applyBorder="1" applyAlignment="1" applyProtection="1">
      <alignment vertical="center"/>
    </xf>
    <xf numFmtId="0" fontId="0" fillId="12" borderId="360" xfId="0" applyFill="1" applyBorder="1" applyAlignment="1" applyProtection="1">
      <alignment vertical="center"/>
    </xf>
    <xf numFmtId="0" fontId="0" fillId="12" borderId="736" xfId="0" applyFill="1" applyBorder="1" applyAlignment="1" applyProtection="1">
      <alignment vertical="center"/>
    </xf>
    <xf numFmtId="166" fontId="0" fillId="0" borderId="718" xfId="0" applyNumberFormat="1" applyBorder="1" applyAlignment="1" applyProtection="1">
      <alignment horizontal="center" vertical="center"/>
      <protection hidden="1"/>
    </xf>
    <xf numFmtId="0" fontId="8" fillId="0" borderId="735" xfId="0" applyFont="1" applyBorder="1" applyAlignment="1">
      <alignment vertical="center"/>
    </xf>
    <xf numFmtId="0" fontId="8" fillId="0" borderId="360" xfId="0" applyFont="1" applyBorder="1" applyAlignment="1">
      <alignment vertical="center"/>
    </xf>
    <xf numFmtId="170" fontId="3" fillId="0" borderId="360" xfId="0" applyNumberFormat="1" applyFont="1" applyBorder="1" applyAlignment="1" applyProtection="1">
      <alignment horizontal="center" vertical="center"/>
      <protection hidden="1"/>
    </xf>
    <xf numFmtId="170" fontId="3" fillId="0" borderId="373" xfId="0" applyNumberFormat="1" applyFont="1" applyBorder="1" applyAlignment="1" applyProtection="1">
      <alignment horizontal="center" vertical="center"/>
      <protection hidden="1"/>
    </xf>
    <xf numFmtId="0" fontId="21" fillId="5" borderId="19" xfId="0" applyFont="1" applyFill="1" applyBorder="1" applyAlignment="1" applyProtection="1">
      <alignment vertical="center" wrapText="1"/>
    </xf>
    <xf numFmtId="0" fontId="21" fillId="5" borderId="0" xfId="0" applyFont="1" applyFill="1" applyBorder="1" applyAlignment="1" applyProtection="1">
      <alignment vertical="center" wrapText="1"/>
    </xf>
    <xf numFmtId="0" fontId="21" fillId="5" borderId="13" xfId="0" applyFont="1" applyFill="1" applyBorder="1" applyAlignment="1" applyProtection="1">
      <alignment vertical="center" wrapText="1"/>
    </xf>
    <xf numFmtId="0" fontId="33" fillId="5" borderId="19" xfId="0" quotePrefix="1" applyFont="1" applyFill="1" applyBorder="1" applyAlignment="1" applyProtection="1">
      <alignment vertical="center"/>
    </xf>
    <xf numFmtId="0" fontId="33" fillId="5" borderId="0" xfId="0" quotePrefix="1" applyFont="1" applyFill="1" applyBorder="1" applyAlignment="1" applyProtection="1">
      <alignment vertical="center"/>
    </xf>
    <xf numFmtId="0" fontId="33" fillId="5" borderId="13" xfId="0" quotePrefix="1" applyFont="1" applyFill="1" applyBorder="1" applyAlignment="1" applyProtection="1">
      <alignment vertical="center"/>
    </xf>
    <xf numFmtId="0" fontId="21" fillId="4" borderId="0" xfId="0" quotePrefix="1" applyFont="1" applyFill="1" applyBorder="1" applyAlignment="1" applyProtection="1">
      <alignment vertical="center"/>
    </xf>
    <xf numFmtId="0" fontId="33" fillId="4" borderId="0" xfId="0" quotePrefix="1" applyFont="1" applyFill="1" applyBorder="1" applyAlignment="1" applyProtection="1">
      <alignment vertical="center"/>
    </xf>
    <xf numFmtId="0" fontId="21" fillId="4" borderId="26" xfId="0" applyFont="1" applyFill="1" applyBorder="1" applyAlignment="1" applyProtection="1">
      <alignment horizontal="right" vertical="center"/>
    </xf>
    <xf numFmtId="0" fontId="21" fillId="4" borderId="188" xfId="0" applyFont="1" applyFill="1" applyBorder="1" applyAlignment="1" applyProtection="1">
      <alignment horizontal="right" vertical="center"/>
    </xf>
    <xf numFmtId="0" fontId="4" fillId="5" borderId="19"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21" fillId="4" borderId="25" xfId="0" applyFont="1" applyFill="1" applyBorder="1" applyAlignment="1" applyProtection="1">
      <alignment vertical="center" wrapText="1"/>
    </xf>
    <xf numFmtId="0" fontId="9" fillId="5" borderId="0" xfId="0" applyFont="1" applyFill="1" applyBorder="1" applyAlignment="1" applyProtection="1">
      <alignment vertical="center"/>
    </xf>
    <xf numFmtId="0" fontId="14" fillId="5" borderId="13" xfId="0" applyFont="1" applyFill="1" applyBorder="1" applyAlignment="1" applyProtection="1">
      <alignment vertical="center"/>
    </xf>
    <xf numFmtId="0" fontId="21" fillId="4" borderId="0" xfId="0" applyFont="1" applyFill="1" applyBorder="1" applyAlignment="1" applyProtection="1">
      <alignment vertical="center"/>
    </xf>
    <xf numFmtId="0" fontId="21" fillId="4" borderId="0" xfId="0" applyFont="1" applyFill="1" applyBorder="1" applyAlignment="1" applyProtection="1">
      <alignment horizontal="right" vertical="center"/>
    </xf>
    <xf numFmtId="0" fontId="21" fillId="4" borderId="11" xfId="0" applyFont="1" applyFill="1" applyBorder="1" applyAlignment="1" applyProtection="1">
      <alignment horizontal="right" vertical="center"/>
    </xf>
    <xf numFmtId="0" fontId="3" fillId="3" borderId="0" xfId="0" applyFont="1" applyFill="1" applyBorder="1" applyAlignment="1" applyProtection="1">
      <alignment horizontal="center" vertical="center" textRotation="90"/>
    </xf>
    <xf numFmtId="0" fontId="4" fillId="3" borderId="0" xfId="0" applyFont="1" applyFill="1" applyBorder="1" applyAlignment="1" applyProtection="1">
      <alignment horizontal="center" vertical="center" textRotation="90"/>
    </xf>
    <xf numFmtId="0" fontId="4" fillId="3" borderId="6" xfId="0" applyFont="1" applyFill="1" applyBorder="1" applyAlignment="1" applyProtection="1">
      <alignment horizontal="center" vertical="center" textRotation="90"/>
    </xf>
    <xf numFmtId="0" fontId="21" fillId="4" borderId="19" xfId="0" applyFont="1" applyFill="1" applyBorder="1" applyAlignment="1" applyProtection="1">
      <alignment vertical="center"/>
    </xf>
    <xf numFmtId="0" fontId="21" fillId="4" borderId="27" xfId="0" applyFont="1" applyFill="1" applyBorder="1" applyAlignment="1" applyProtection="1">
      <alignment vertical="center"/>
    </xf>
    <xf numFmtId="0" fontId="21" fillId="4" borderId="155" xfId="0" applyFont="1" applyFill="1" applyBorder="1" applyAlignment="1" applyProtection="1">
      <alignment vertical="center"/>
    </xf>
    <xf numFmtId="0" fontId="3" fillId="5" borderId="21" xfId="0" applyFont="1" applyFill="1" applyBorder="1" applyAlignment="1" applyProtection="1">
      <alignment horizontal="center" vertical="center" textRotation="90" wrapText="1"/>
    </xf>
    <xf numFmtId="0" fontId="4" fillId="5" borderId="178" xfId="0" applyFont="1" applyFill="1" applyBorder="1" applyAlignment="1" applyProtection="1">
      <alignment horizontal="center" vertical="center" textRotation="90" wrapText="1"/>
    </xf>
    <xf numFmtId="0" fontId="4" fillId="5" borderId="0" xfId="0" applyFont="1" applyFill="1" applyBorder="1" applyAlignment="1" applyProtection="1">
      <alignment horizontal="center" vertical="center" textRotation="90" wrapText="1"/>
    </xf>
    <xf numFmtId="0" fontId="4" fillId="5" borderId="35" xfId="0" applyFont="1" applyFill="1" applyBorder="1" applyAlignment="1" applyProtection="1">
      <alignment horizontal="center" vertical="center" textRotation="90" wrapText="1"/>
    </xf>
    <xf numFmtId="0" fontId="4" fillId="5" borderId="155" xfId="0" applyFont="1" applyFill="1" applyBorder="1" applyAlignment="1" applyProtection="1">
      <alignment horizontal="center" vertical="center" textRotation="90" wrapText="1"/>
    </xf>
    <xf numFmtId="0" fontId="4" fillId="5" borderId="186" xfId="0" applyFont="1" applyFill="1" applyBorder="1" applyAlignment="1" applyProtection="1">
      <alignment horizontal="center" vertical="center" textRotation="90" wrapText="1"/>
    </xf>
    <xf numFmtId="0" fontId="21" fillId="5" borderId="155" xfId="0" applyFont="1" applyFill="1" applyBorder="1" applyAlignment="1" applyProtection="1">
      <alignment vertical="center" wrapText="1"/>
    </xf>
    <xf numFmtId="0" fontId="21" fillId="4" borderId="155" xfId="0" applyFont="1" applyFill="1" applyBorder="1" applyAlignment="1" applyProtection="1">
      <alignment horizontal="right" vertical="center"/>
    </xf>
    <xf numFmtId="0" fontId="21" fillId="4" borderId="248" xfId="0" applyFont="1" applyFill="1" applyBorder="1" applyAlignment="1" applyProtection="1">
      <alignment horizontal="right" vertical="center"/>
    </xf>
    <xf numFmtId="0" fontId="21" fillId="4" borderId="26" xfId="0" applyFont="1" applyFill="1" applyBorder="1" applyAlignment="1" applyProtection="1">
      <alignment vertical="center" wrapText="1"/>
    </xf>
    <xf numFmtId="0" fontId="21" fillId="4" borderId="189" xfId="0" applyFont="1" applyFill="1" applyBorder="1" applyAlignment="1" applyProtection="1">
      <alignment vertical="center"/>
    </xf>
    <xf numFmtId="0" fontId="21" fillId="4" borderId="26" xfId="0" applyFont="1" applyFill="1" applyBorder="1" applyAlignment="1" applyProtection="1">
      <alignment vertical="center"/>
    </xf>
    <xf numFmtId="0" fontId="7" fillId="0" borderId="114" xfId="0" applyFont="1" applyBorder="1" applyAlignment="1">
      <alignment vertical="center" wrapText="1"/>
    </xf>
    <xf numFmtId="0" fontId="21" fillId="0" borderId="114" xfId="0" applyFont="1" applyBorder="1" applyAlignment="1">
      <alignment vertical="center" wrapText="1"/>
    </xf>
    <xf numFmtId="0" fontId="21" fillId="0" borderId="115" xfId="0" applyFont="1" applyBorder="1" applyAlignment="1">
      <alignment vertical="center" wrapText="1"/>
    </xf>
    <xf numFmtId="0" fontId="4" fillId="3" borderId="102" xfId="0" applyFont="1" applyFill="1" applyBorder="1" applyAlignment="1" applyProtection="1">
      <alignment vertical="center"/>
    </xf>
    <xf numFmtId="0" fontId="4" fillId="3" borderId="6" xfId="0" applyFont="1" applyFill="1" applyBorder="1" applyAlignment="1" applyProtection="1">
      <alignment vertical="center"/>
    </xf>
    <xf numFmtId="0" fontId="21" fillId="4" borderId="206" xfId="0" applyFont="1" applyFill="1" applyBorder="1" applyAlignment="1" applyProtection="1">
      <alignment vertical="center"/>
    </xf>
    <xf numFmtId="0" fontId="21" fillId="4" borderId="6" xfId="0" applyFont="1" applyFill="1" applyBorder="1" applyAlignment="1" applyProtection="1">
      <alignment vertical="center"/>
    </xf>
    <xf numFmtId="0" fontId="21" fillId="4" borderId="128" xfId="0" applyFont="1" applyFill="1" applyBorder="1" applyAlignment="1" applyProtection="1">
      <alignment horizontal="right" vertical="center"/>
    </xf>
    <xf numFmtId="0" fontId="21" fillId="4" borderId="249" xfId="0" applyFont="1" applyFill="1" applyBorder="1" applyAlignment="1" applyProtection="1">
      <alignment horizontal="right" vertical="center"/>
    </xf>
    <xf numFmtId="0" fontId="21" fillId="5" borderId="205" xfId="0" applyFont="1" applyFill="1" applyBorder="1" applyAlignment="1" applyProtection="1">
      <alignment vertical="center" wrapText="1"/>
    </xf>
    <xf numFmtId="0" fontId="4" fillId="5" borderId="0" xfId="0" applyFont="1" applyFill="1" applyBorder="1" applyAlignment="1" applyProtection="1">
      <alignment vertical="center" textRotation="90"/>
    </xf>
    <xf numFmtId="0" fontId="4" fillId="5" borderId="13" xfId="0" applyFont="1" applyFill="1" applyBorder="1" applyAlignment="1" applyProtection="1">
      <alignment vertical="center" textRotation="90"/>
    </xf>
    <xf numFmtId="0" fontId="21" fillId="4" borderId="128" xfId="0" applyFont="1" applyFill="1" applyBorder="1" applyAlignment="1" applyProtection="1">
      <alignment vertical="center" wrapText="1"/>
    </xf>
    <xf numFmtId="0" fontId="4" fillId="5" borderId="56" xfId="0" applyFont="1" applyFill="1" applyBorder="1" applyAlignment="1" applyProtection="1">
      <alignment vertical="center" textRotation="90" wrapText="1"/>
    </xf>
    <xf numFmtId="0" fontId="4" fillId="5" borderId="0" xfId="0" applyFont="1" applyFill="1" applyBorder="1" applyAlignment="1" applyProtection="1">
      <alignment vertical="center" textRotation="90" wrapText="1"/>
    </xf>
    <xf numFmtId="0" fontId="4" fillId="5" borderId="13" xfId="0" applyFont="1" applyFill="1" applyBorder="1" applyAlignment="1" applyProtection="1">
      <alignment vertical="center" textRotation="90" wrapText="1"/>
    </xf>
    <xf numFmtId="0" fontId="21" fillId="5" borderId="26" xfId="0" applyFont="1" applyFill="1" applyBorder="1" applyAlignment="1" applyProtection="1">
      <alignment vertical="center" wrapText="1"/>
    </xf>
    <xf numFmtId="0" fontId="4" fillId="6" borderId="104" xfId="0" applyFont="1" applyFill="1" applyBorder="1" applyAlignment="1" applyProtection="1">
      <alignment vertical="center" textRotation="90"/>
    </xf>
    <xf numFmtId="0" fontId="4" fillId="6" borderId="101" xfId="0" applyFont="1" applyFill="1" applyBorder="1" applyAlignment="1" applyProtection="1">
      <alignment vertical="center" textRotation="90"/>
    </xf>
    <xf numFmtId="0" fontId="4" fillId="6" borderId="199" xfId="0" applyFont="1" applyFill="1" applyBorder="1" applyAlignment="1" applyProtection="1">
      <alignment vertical="center" textRotation="90"/>
    </xf>
    <xf numFmtId="0" fontId="21" fillId="5" borderId="9" xfId="0" applyFont="1" applyFill="1" applyBorder="1" applyAlignment="1" applyProtection="1">
      <alignment vertical="center" wrapText="1"/>
    </xf>
    <xf numFmtId="0" fontId="21" fillId="6" borderId="0" xfId="0" applyFont="1" applyFill="1" applyBorder="1" applyAlignment="1" applyProtection="1">
      <alignment vertical="top" wrapText="1"/>
    </xf>
    <xf numFmtId="0" fontId="21" fillId="6" borderId="6" xfId="0" applyFont="1" applyFill="1" applyBorder="1" applyAlignment="1" applyProtection="1">
      <alignment vertical="top" wrapText="1"/>
    </xf>
    <xf numFmtId="0" fontId="21" fillId="5" borderId="0" xfId="0" applyFont="1" applyFill="1" applyBorder="1" applyAlignment="1" applyProtection="1">
      <alignment horizontal="center" vertical="top"/>
    </xf>
    <xf numFmtId="0" fontId="5" fillId="2" borderId="108" xfId="3" applyFont="1" applyFill="1" applyBorder="1" applyAlignment="1">
      <alignment vertical="center"/>
    </xf>
    <xf numFmtId="0" fontId="5" fillId="2" borderId="3" xfId="3" applyFont="1" applyFill="1" applyBorder="1" applyAlignment="1">
      <alignment vertical="center"/>
    </xf>
    <xf numFmtId="0" fontId="5" fillId="2" borderId="502" xfId="3" applyFont="1" applyFill="1" applyBorder="1" applyAlignment="1">
      <alignment vertical="center"/>
    </xf>
    <xf numFmtId="0" fontId="9" fillId="0" borderId="408" xfId="3" applyFont="1" applyBorder="1" applyAlignment="1">
      <alignment vertical="top"/>
    </xf>
    <xf numFmtId="0" fontId="9" fillId="0" borderId="281" xfId="3" applyFont="1" applyBorder="1" applyAlignment="1">
      <alignment vertical="top"/>
    </xf>
    <xf numFmtId="0" fontId="3" fillId="0" borderId="322" xfId="3" applyNumberFormat="1" applyBorder="1" applyAlignment="1" applyProtection="1">
      <alignment horizontal="left" vertical="center"/>
      <protection hidden="1"/>
    </xf>
    <xf numFmtId="0" fontId="3" fillId="0" borderId="342" xfId="3" applyNumberFormat="1" applyBorder="1" applyAlignment="1" applyProtection="1">
      <alignment horizontal="left" vertical="center"/>
      <protection hidden="1"/>
    </xf>
    <xf numFmtId="0" fontId="3" fillId="0" borderId="253" xfId="3" applyBorder="1" applyAlignment="1" applyProtection="1">
      <alignment horizontal="left" vertical="center"/>
    </xf>
    <xf numFmtId="0" fontId="3" fillId="0" borderId="339" xfId="3" applyBorder="1" applyAlignment="1" applyProtection="1">
      <alignment horizontal="left" vertical="center"/>
    </xf>
    <xf numFmtId="0" fontId="3" fillId="0" borderId="718" xfId="3" applyNumberFormat="1" applyBorder="1" applyAlignment="1" applyProtection="1">
      <alignment horizontal="left" vertical="center"/>
      <protection hidden="1"/>
    </xf>
    <xf numFmtId="0" fontId="3" fillId="0" borderId="697" xfId="3" applyFont="1" applyFill="1" applyBorder="1" applyAlignment="1">
      <alignment horizontal="right" vertical="center"/>
    </xf>
    <xf numFmtId="0" fontId="3" fillId="0" borderId="698" xfId="3" applyFont="1" applyFill="1" applyBorder="1" applyAlignment="1">
      <alignment horizontal="right" vertical="center"/>
    </xf>
    <xf numFmtId="0" fontId="3" fillId="0" borderId="2" xfId="3" applyBorder="1" applyAlignment="1">
      <alignment horizontal="center"/>
    </xf>
    <xf numFmtId="0" fontId="3" fillId="0" borderId="0" xfId="3" applyBorder="1" applyAlignment="1">
      <alignment horizontal="center"/>
    </xf>
    <xf numFmtId="0" fontId="3" fillId="0" borderId="35" xfId="3" applyBorder="1" applyAlignment="1">
      <alignment horizontal="center"/>
    </xf>
    <xf numFmtId="14" fontId="3" fillId="0" borderId="698" xfId="3" applyNumberFormat="1" applyFont="1" applyFill="1" applyBorder="1" applyAlignment="1" applyProtection="1">
      <alignment horizontal="center" vertical="center"/>
      <protection hidden="1"/>
    </xf>
    <xf numFmtId="14" fontId="3" fillId="0" borderId="699" xfId="3" applyNumberFormat="1" applyFont="1" applyFill="1" applyBorder="1" applyAlignment="1" applyProtection="1">
      <alignment horizontal="center" vertical="center"/>
      <protection hidden="1"/>
    </xf>
    <xf numFmtId="164" fontId="6" fillId="0" borderId="938" xfId="3" applyNumberFormat="1" applyFont="1" applyFill="1" applyBorder="1" applyAlignment="1" applyProtection="1">
      <alignment horizontal="left" vertical="center"/>
      <protection hidden="1"/>
    </xf>
    <xf numFmtId="0" fontId="3" fillId="2" borderId="109" xfId="3" applyFont="1" applyFill="1" applyBorder="1" applyAlignment="1">
      <alignment vertical="top"/>
    </xf>
    <xf numFmtId="0" fontId="3" fillId="2" borderId="61" xfId="3" applyFont="1" applyFill="1" applyBorder="1" applyAlignment="1">
      <alignment vertical="top"/>
    </xf>
    <xf numFmtId="0" fontId="3" fillId="2" borderId="656" xfId="3" applyFont="1" applyFill="1" applyBorder="1" applyAlignment="1">
      <alignment vertical="top"/>
    </xf>
    <xf numFmtId="0" fontId="3" fillId="0" borderId="951" xfId="3" applyFont="1" applyFill="1" applyBorder="1" applyAlignment="1">
      <alignment horizontal="center" vertical="center"/>
    </xf>
    <xf numFmtId="0" fontId="3" fillId="0" borderId="952" xfId="3" applyFont="1" applyFill="1" applyBorder="1" applyAlignment="1">
      <alignment horizontal="center" vertical="center"/>
    </xf>
    <xf numFmtId="0" fontId="5" fillId="0" borderId="941" xfId="3" applyFont="1" applyFill="1" applyBorder="1" applyAlignment="1">
      <alignment horizontal="right" vertical="center"/>
    </xf>
    <xf numFmtId="0" fontId="5" fillId="0" borderId="938" xfId="3" applyFont="1" applyFill="1" applyBorder="1" applyAlignment="1">
      <alignment horizontal="right" vertical="center"/>
    </xf>
    <xf numFmtId="0" fontId="3" fillId="0" borderId="325" xfId="3" applyBorder="1" applyAlignment="1">
      <alignment vertical="center"/>
    </xf>
    <xf numFmtId="0" fontId="3" fillId="0" borderId="322" xfId="3" applyBorder="1" applyAlignment="1">
      <alignment vertical="center"/>
    </xf>
    <xf numFmtId="0" fontId="3" fillId="0" borderId="718" xfId="3" applyBorder="1" applyAlignment="1" applyProtection="1">
      <alignment horizontal="left" vertical="center"/>
      <protection hidden="1"/>
    </xf>
    <xf numFmtId="0" fontId="3" fillId="0" borderId="719" xfId="3" applyBorder="1" applyAlignment="1" applyProtection="1">
      <alignment horizontal="left" vertical="center"/>
      <protection hidden="1"/>
    </xf>
    <xf numFmtId="164" fontId="3" fillId="0" borderId="718" xfId="3" applyNumberFormat="1" applyBorder="1" applyAlignment="1" applyProtection="1">
      <alignment horizontal="center" vertical="center"/>
      <protection hidden="1"/>
    </xf>
    <xf numFmtId="0" fontId="8" fillId="0" borderId="620" xfId="3" applyFont="1" applyBorder="1" applyAlignment="1">
      <alignment horizontal="left" vertical="center"/>
    </xf>
    <xf numFmtId="0" fontId="8" fillId="0" borderId="621" xfId="3" applyFont="1" applyBorder="1" applyAlignment="1">
      <alignment horizontal="left" vertical="center"/>
    </xf>
    <xf numFmtId="0" fontId="8" fillId="0" borderId="622" xfId="3" applyFont="1" applyBorder="1" applyAlignment="1">
      <alignment horizontal="left" vertical="center"/>
    </xf>
    <xf numFmtId="0" fontId="8" fillId="0" borderId="738" xfId="3" applyFont="1" applyBorder="1" applyAlignment="1">
      <alignment horizontal="left" vertical="center"/>
    </xf>
    <xf numFmtId="0" fontId="8" fillId="0" borderId="348" xfId="3" applyFont="1" applyBorder="1" applyAlignment="1">
      <alignment horizontal="left" vertical="center"/>
    </xf>
    <xf numFmtId="0" fontId="3" fillId="0" borderId="322" xfId="3" applyFont="1" applyFill="1" applyBorder="1" applyAlignment="1">
      <alignment horizontal="right" vertical="center"/>
    </xf>
    <xf numFmtId="0" fontId="3" fillId="0" borderId="322" xfId="3" applyBorder="1" applyAlignment="1">
      <alignment horizontal="right"/>
    </xf>
    <xf numFmtId="0" fontId="3" fillId="0" borderId="323" xfId="3" applyBorder="1" applyAlignment="1">
      <alignment horizontal="right"/>
    </xf>
    <xf numFmtId="49" fontId="3" fillId="0" borderId="253" xfId="3" applyNumberFormat="1" applyBorder="1" applyAlignment="1" applyProtection="1">
      <alignment horizontal="center" vertical="center"/>
    </xf>
    <xf numFmtId="0" fontId="3" fillId="0" borderId="253" xfId="3" applyNumberFormat="1" applyBorder="1" applyAlignment="1" applyProtection="1">
      <alignment horizontal="center" vertical="center"/>
    </xf>
    <xf numFmtId="0" fontId="19" fillId="0" borderId="321" xfId="3" applyFont="1" applyFill="1" applyBorder="1" applyAlignment="1">
      <alignment vertical="center"/>
    </xf>
    <xf numFmtId="0" fontId="19" fillId="0" borderId="322" xfId="3" applyFont="1" applyFill="1" applyBorder="1" applyAlignment="1">
      <alignment vertical="center"/>
    </xf>
    <xf numFmtId="0" fontId="3" fillId="0" borderId="348" xfId="3" applyFont="1" applyFill="1" applyBorder="1" applyAlignment="1">
      <alignment horizontal="right" vertical="center"/>
    </xf>
    <xf numFmtId="0" fontId="3" fillId="0" borderId="739" xfId="3" applyFont="1" applyFill="1" applyBorder="1" applyAlignment="1">
      <alignment horizontal="right" vertical="center"/>
    </xf>
    <xf numFmtId="170" fontId="3" fillId="2" borderId="604" xfId="3" applyNumberFormat="1" applyFont="1" applyFill="1" applyBorder="1" applyAlignment="1" applyProtection="1">
      <alignment horizontal="center" vertical="center"/>
      <protection locked="0"/>
    </xf>
    <xf numFmtId="170" fontId="3" fillId="2" borderId="81" xfId="3" applyNumberFormat="1" applyFont="1" applyFill="1" applyBorder="1" applyAlignment="1" applyProtection="1">
      <alignment horizontal="center" vertical="center"/>
      <protection locked="0"/>
    </xf>
    <xf numFmtId="170" fontId="3" fillId="0" borderId="129" xfId="3" applyNumberFormat="1" applyFont="1" applyFill="1" applyBorder="1" applyAlignment="1" applyProtection="1">
      <alignment horizontal="center" vertical="center"/>
      <protection hidden="1"/>
    </xf>
    <xf numFmtId="170" fontId="3" fillId="0" borderId="128" xfId="3" applyNumberFormat="1" applyFont="1" applyFill="1" applyBorder="1" applyAlignment="1" applyProtection="1">
      <alignment horizontal="center" vertical="center"/>
      <protection hidden="1"/>
    </xf>
    <xf numFmtId="170" fontId="3" fillId="0" borderId="130" xfId="3" applyNumberFormat="1" applyFont="1" applyFill="1" applyBorder="1" applyAlignment="1" applyProtection="1">
      <alignment horizontal="center" vertical="center"/>
      <protection hidden="1"/>
    </xf>
    <xf numFmtId="0" fontId="19" fillId="0" borderId="129" xfId="3" applyFont="1" applyFill="1" applyBorder="1" applyAlignment="1">
      <alignment vertical="center"/>
    </xf>
    <xf numFmtId="0" fontId="19" fillId="0" borderId="128" xfId="3" applyFont="1" applyFill="1" applyBorder="1" applyAlignment="1">
      <alignment vertical="center"/>
    </xf>
    <xf numFmtId="0" fontId="3" fillId="0" borderId="253" xfId="3" applyFont="1" applyFill="1" applyBorder="1" applyAlignment="1">
      <alignment horizontal="right" vertical="center"/>
    </xf>
    <xf numFmtId="0" fontId="3" fillId="0" borderId="293" xfId="3" applyFont="1" applyFill="1" applyBorder="1" applyAlignment="1">
      <alignment horizontal="right" vertical="center"/>
    </xf>
    <xf numFmtId="0" fontId="3" fillId="12" borderId="348" xfId="3" applyFont="1" applyFill="1" applyBorder="1" applyAlignment="1" applyProtection="1">
      <alignment vertical="center"/>
    </xf>
    <xf numFmtId="0" fontId="3" fillId="12" borderId="730" xfId="3" applyFont="1" applyFill="1" applyBorder="1" applyAlignment="1" applyProtection="1">
      <alignment vertical="center"/>
    </xf>
    <xf numFmtId="2" fontId="3" fillId="2" borderId="742" xfId="3" applyNumberFormat="1" applyFont="1" applyFill="1" applyBorder="1" applyAlignment="1" applyProtection="1">
      <alignment horizontal="center" vertical="center"/>
      <protection locked="0"/>
    </xf>
    <xf numFmtId="2" fontId="3" fillId="2" borderId="40" xfId="3" applyNumberFormat="1" applyFont="1" applyFill="1" applyBorder="1" applyAlignment="1" applyProtection="1">
      <alignment horizontal="center" vertical="center"/>
      <protection locked="0"/>
    </xf>
    <xf numFmtId="2" fontId="3" fillId="2" borderId="743" xfId="3" applyNumberFormat="1" applyFont="1" applyFill="1" applyBorder="1" applyAlignment="1" applyProtection="1">
      <alignment horizontal="center" vertical="center"/>
      <protection locked="0"/>
    </xf>
    <xf numFmtId="0" fontId="3" fillId="0" borderId="253" xfId="3" applyBorder="1" applyAlignment="1" applyProtection="1">
      <alignment horizontal="center" vertical="center"/>
      <protection hidden="1"/>
    </xf>
    <xf numFmtId="0" fontId="3" fillId="12" borderId="281" xfId="3" applyFont="1" applyFill="1" applyBorder="1" applyAlignment="1" applyProtection="1">
      <alignment vertical="center"/>
      <protection hidden="1"/>
    </xf>
    <xf numFmtId="0" fontId="3" fillId="12" borderId="277" xfId="3" applyFont="1" applyFill="1" applyBorder="1" applyAlignment="1" applyProtection="1">
      <alignment vertical="center"/>
      <protection hidden="1"/>
    </xf>
    <xf numFmtId="0" fontId="3" fillId="0" borderId="718" xfId="3" applyFont="1" applyFill="1" applyBorder="1" applyAlignment="1">
      <alignment horizontal="right" vertical="center"/>
    </xf>
    <xf numFmtId="0" fontId="3" fillId="0" borderId="718" xfId="3" applyBorder="1" applyAlignment="1">
      <alignment horizontal="right"/>
    </xf>
    <xf numFmtId="0" fontId="3" fillId="0" borderId="741" xfId="3" applyBorder="1" applyAlignment="1">
      <alignment horizontal="right"/>
    </xf>
    <xf numFmtId="2" fontId="3" fillId="0" borderId="150" xfId="3" applyNumberFormat="1" applyFont="1" applyFill="1" applyBorder="1" applyAlignment="1" applyProtection="1">
      <alignment horizontal="center" vertical="center"/>
      <protection hidden="1"/>
    </xf>
    <xf numFmtId="2" fontId="3" fillId="0" borderId="26" xfId="3" applyNumberFormat="1" applyFont="1" applyFill="1" applyBorder="1" applyAlignment="1" applyProtection="1">
      <alignment horizontal="center" vertical="center"/>
      <protection hidden="1"/>
    </xf>
    <xf numFmtId="2" fontId="3" fillId="0" borderId="172" xfId="3" applyNumberFormat="1" applyFont="1" applyFill="1" applyBorder="1" applyAlignment="1" applyProtection="1">
      <alignment horizontal="center" vertical="center"/>
      <protection hidden="1"/>
    </xf>
    <xf numFmtId="1" fontId="3" fillId="2" borderId="150" xfId="3" applyNumberFormat="1" applyFill="1" applyBorder="1" applyAlignment="1" applyProtection="1">
      <alignment horizontal="center" vertical="center"/>
      <protection locked="0"/>
    </xf>
    <xf numFmtId="1" fontId="3" fillId="2" borderId="26" xfId="3" applyNumberFormat="1" applyFill="1" applyBorder="1" applyAlignment="1" applyProtection="1">
      <alignment horizontal="center" vertical="center"/>
      <protection locked="0"/>
    </xf>
    <xf numFmtId="1" fontId="3" fillId="2" borderId="172" xfId="3" applyNumberFormat="1" applyFill="1" applyBorder="1" applyAlignment="1" applyProtection="1">
      <alignment horizontal="center" vertical="center"/>
      <protection locked="0"/>
    </xf>
    <xf numFmtId="0" fontId="3" fillId="0" borderId="744" xfId="3" applyFont="1" applyFill="1" applyBorder="1" applyAlignment="1">
      <alignment vertical="center"/>
    </xf>
    <xf numFmtId="0" fontId="3" fillId="0" borderId="718" xfId="3" applyFont="1" applyFill="1" applyBorder="1" applyAlignment="1">
      <alignment vertical="center"/>
    </xf>
    <xf numFmtId="170" fontId="3" fillId="0" borderId="604" xfId="3" applyNumberFormat="1" applyFont="1" applyFill="1" applyBorder="1" applyAlignment="1" applyProtection="1">
      <alignment horizontal="center" vertical="center"/>
      <protection hidden="1"/>
    </xf>
    <xf numFmtId="170" fontId="3" fillId="0" borderId="81" xfId="3" applyNumberFormat="1" applyFont="1" applyFill="1" applyBorder="1" applyAlignment="1" applyProtection="1">
      <alignment horizontal="center" vertical="center"/>
      <protection hidden="1"/>
    </xf>
    <xf numFmtId="170" fontId="3" fillId="0" borderId="731" xfId="3" applyNumberFormat="1" applyFont="1" applyFill="1" applyBorder="1" applyAlignment="1" applyProtection="1">
      <alignment horizontal="center" vertical="center"/>
      <protection hidden="1"/>
    </xf>
    <xf numFmtId="2" fontId="3" fillId="0" borderId="129" xfId="3" applyNumberFormat="1" applyFont="1" applyFill="1" applyBorder="1" applyAlignment="1" applyProtection="1">
      <alignment horizontal="center" vertical="center"/>
      <protection hidden="1"/>
    </xf>
    <xf numFmtId="2" fontId="3" fillId="0" borderId="128" xfId="3" applyNumberFormat="1" applyFont="1" applyFill="1" applyBorder="1" applyAlignment="1" applyProtection="1">
      <alignment horizontal="center" vertical="center"/>
      <protection hidden="1"/>
    </xf>
    <xf numFmtId="2" fontId="3" fillId="0" borderId="130" xfId="3" applyNumberFormat="1" applyFont="1" applyFill="1" applyBorder="1" applyAlignment="1" applyProtection="1">
      <alignment horizontal="center" vertical="center"/>
      <protection hidden="1"/>
    </xf>
    <xf numFmtId="0" fontId="19" fillId="0" borderId="285" xfId="3" applyFont="1" applyFill="1" applyBorder="1" applyAlignment="1">
      <alignment vertical="center"/>
    </xf>
    <xf numFmtId="0" fontId="19" fillId="0" borderId="253" xfId="3" applyFont="1" applyFill="1" applyBorder="1" applyAlignment="1">
      <alignment vertical="center"/>
    </xf>
    <xf numFmtId="0" fontId="19" fillId="0" borderId="288" xfId="3" applyFont="1" applyFill="1" applyBorder="1" applyAlignment="1">
      <alignment vertical="center"/>
    </xf>
    <xf numFmtId="0" fontId="19" fillId="0" borderId="289" xfId="3" applyFont="1" applyFill="1" applyBorder="1" applyAlignment="1">
      <alignment vertical="center"/>
    </xf>
    <xf numFmtId="0" fontId="3" fillId="12" borderId="311" xfId="3" applyFont="1" applyFill="1" applyBorder="1" applyAlignment="1" applyProtection="1">
      <alignment vertical="center"/>
      <protection hidden="1"/>
    </xf>
    <xf numFmtId="170" fontId="3" fillId="0" borderId="285" xfId="3" applyNumberFormat="1" applyFont="1" applyFill="1" applyBorder="1" applyAlignment="1" applyProtection="1">
      <alignment horizontal="center" vertical="center"/>
      <protection hidden="1"/>
    </xf>
    <xf numFmtId="170" fontId="3" fillId="0" borderId="253" xfId="3" applyNumberFormat="1" applyFont="1" applyFill="1" applyBorder="1" applyAlignment="1" applyProtection="1">
      <alignment horizontal="center" vertical="center"/>
      <protection hidden="1"/>
    </xf>
    <xf numFmtId="0" fontId="3" fillId="0" borderId="741" xfId="3" applyFont="1" applyFill="1" applyBorder="1" applyAlignment="1">
      <alignment horizontal="right" vertical="center"/>
    </xf>
    <xf numFmtId="0" fontId="3" fillId="12" borderId="745" xfId="3" applyFont="1" applyFill="1" applyBorder="1" applyAlignment="1" applyProtection="1">
      <alignment vertical="center"/>
      <protection hidden="1"/>
    </xf>
    <xf numFmtId="0" fontId="3" fillId="12" borderId="40" xfId="3" applyFont="1" applyFill="1" applyBorder="1" applyAlignment="1" applyProtection="1">
      <alignment vertical="center"/>
      <protection hidden="1"/>
    </xf>
    <xf numFmtId="0" fontId="3" fillId="12" borderId="18" xfId="3" applyFont="1" applyFill="1" applyBorder="1" applyAlignment="1" applyProtection="1">
      <alignment vertical="center"/>
      <protection hidden="1"/>
    </xf>
    <xf numFmtId="0" fontId="3" fillId="0" borderId="717" xfId="3" applyBorder="1" applyAlignment="1">
      <alignment vertical="center"/>
    </xf>
    <xf numFmtId="0" fontId="3" fillId="0" borderId="718" xfId="3" applyBorder="1" applyAlignment="1">
      <alignment vertical="center"/>
    </xf>
    <xf numFmtId="166" fontId="3" fillId="0" borderId="253" xfId="3" applyNumberFormat="1" applyBorder="1" applyAlignment="1" applyProtection="1">
      <alignment horizontal="center" vertical="center"/>
    </xf>
    <xf numFmtId="0" fontId="3" fillId="0" borderId="282" xfId="3" applyBorder="1" applyAlignment="1">
      <alignment vertical="center"/>
    </xf>
    <xf numFmtId="0" fontId="3" fillId="0" borderId="253" xfId="3" applyBorder="1" applyAlignment="1">
      <alignment vertical="center"/>
    </xf>
    <xf numFmtId="0" fontId="3" fillId="0" borderId="253" xfId="3" applyBorder="1" applyAlignment="1">
      <alignment horizontal="right"/>
    </xf>
    <xf numFmtId="0" fontId="3" fillId="0" borderId="293" xfId="3" applyBorder="1" applyAlignment="1">
      <alignment horizontal="right"/>
    </xf>
    <xf numFmtId="0" fontId="3" fillId="0" borderId="331" xfId="3" applyFont="1" applyFill="1" applyBorder="1" applyAlignment="1">
      <alignment vertical="center"/>
    </xf>
    <xf numFmtId="0" fontId="3" fillId="0" borderId="253" xfId="3" applyFont="1" applyFill="1" applyBorder="1" applyAlignment="1">
      <alignment vertical="center"/>
    </xf>
    <xf numFmtId="0" fontId="3" fillId="0" borderId="286" xfId="3" applyFont="1" applyFill="1" applyBorder="1" applyAlignment="1">
      <alignment horizontal="right" vertical="center"/>
    </xf>
    <xf numFmtId="0" fontId="3" fillId="0" borderId="407" xfId="3" applyFont="1" applyFill="1" applyBorder="1" applyAlignment="1">
      <alignment horizontal="right" vertical="center"/>
    </xf>
    <xf numFmtId="0" fontId="3" fillId="0" borderId="323" xfId="3" applyFont="1" applyFill="1" applyBorder="1" applyAlignment="1">
      <alignment horizontal="right" vertical="center"/>
    </xf>
    <xf numFmtId="0" fontId="3" fillId="12" borderId="280" xfId="3" applyFont="1" applyFill="1" applyBorder="1" applyAlignment="1" applyProtection="1">
      <alignment vertical="center"/>
    </xf>
    <xf numFmtId="0" fontId="3" fillId="12" borderId="275" xfId="3" applyFont="1" applyFill="1" applyBorder="1" applyAlignment="1" applyProtection="1">
      <alignment vertical="center"/>
    </xf>
    <xf numFmtId="0" fontId="8" fillId="0" borderId="408" xfId="3" applyFont="1" applyBorder="1" applyAlignment="1">
      <alignment horizontal="left" vertical="center"/>
    </xf>
    <xf numFmtId="0" fontId="8" fillId="0" borderId="281" xfId="3" applyFont="1" applyBorder="1" applyAlignment="1">
      <alignment horizontal="left" vertical="center"/>
    </xf>
    <xf numFmtId="0" fontId="9" fillId="0" borderId="9" xfId="3" applyNumberFormat="1" applyFont="1" applyBorder="1" applyAlignment="1">
      <alignment horizontal="right" vertical="center"/>
    </xf>
    <xf numFmtId="0" fontId="9" fillId="0" borderId="305" xfId="3" applyNumberFormat="1" applyFont="1" applyBorder="1" applyAlignment="1">
      <alignment horizontal="right" vertical="center"/>
    </xf>
    <xf numFmtId="0" fontId="9" fillId="0" borderId="392" xfId="3" applyNumberFormat="1" applyFont="1" applyBorder="1" applyAlignment="1">
      <alignment horizontal="right" vertical="center"/>
    </xf>
    <xf numFmtId="0" fontId="9" fillId="0" borderId="291" xfId="3" applyNumberFormat="1" applyFont="1" applyBorder="1" applyAlignment="1">
      <alignment horizontal="right" vertical="center"/>
    </xf>
    <xf numFmtId="0" fontId="3" fillId="0" borderId="26" xfId="3" applyNumberFormat="1" applyFont="1" applyBorder="1" applyAlignment="1">
      <alignment horizontal="right" vertical="center"/>
    </xf>
    <xf numFmtId="0" fontId="3" fillId="0" borderId="123" xfId="3" applyNumberFormat="1" applyFont="1" applyBorder="1" applyAlignment="1">
      <alignment horizontal="right" vertical="center"/>
    </xf>
    <xf numFmtId="0" fontId="3" fillId="0" borderId="389" xfId="3" applyNumberFormat="1" applyFont="1" applyBorder="1" applyAlignment="1" applyProtection="1">
      <alignment horizontal="right" vertical="center" wrapText="1"/>
      <protection hidden="1"/>
    </xf>
    <xf numFmtId="0" fontId="3" fillId="0" borderId="363" xfId="3" applyNumberFormat="1" applyFont="1" applyBorder="1" applyAlignment="1" applyProtection="1">
      <alignment horizontal="right" vertical="center" wrapText="1"/>
      <protection hidden="1"/>
    </xf>
    <xf numFmtId="0" fontId="3" fillId="0" borderId="128" xfId="3" applyFill="1" applyBorder="1" applyAlignment="1">
      <alignment horizontal="center" vertical="center"/>
    </xf>
    <xf numFmtId="0" fontId="3" fillId="0" borderId="132" xfId="3" applyFill="1" applyBorder="1" applyAlignment="1">
      <alignment horizontal="center" vertical="center"/>
    </xf>
    <xf numFmtId="170" fontId="3" fillId="0" borderId="26" xfId="3" applyNumberFormat="1" applyFont="1" applyFill="1" applyBorder="1" applyAlignment="1" applyProtection="1">
      <alignment horizontal="center" vertical="center"/>
      <protection hidden="1"/>
    </xf>
    <xf numFmtId="170" fontId="3" fillId="0" borderId="123" xfId="3" applyNumberFormat="1" applyFont="1" applyFill="1" applyBorder="1" applyAlignment="1" applyProtection="1">
      <alignment horizontal="center" vertical="center"/>
      <protection hidden="1"/>
    </xf>
    <xf numFmtId="0" fontId="3" fillId="0" borderId="8" xfId="3" applyFont="1" applyFill="1" applyBorder="1" applyAlignment="1" applyProtection="1">
      <alignment horizontal="center" vertical="center"/>
      <protection hidden="1"/>
    </xf>
    <xf numFmtId="0" fontId="3" fillId="0" borderId="9" xfId="3" applyFont="1" applyFill="1" applyBorder="1" applyAlignment="1" applyProtection="1">
      <alignment horizontal="center" vertical="center"/>
      <protection hidden="1"/>
    </xf>
    <xf numFmtId="0" fontId="3" fillId="0" borderId="147" xfId="3" applyFont="1" applyFill="1" applyBorder="1" applyAlignment="1" applyProtection="1">
      <alignment horizontal="center" vertical="center"/>
      <protection hidden="1"/>
    </xf>
    <xf numFmtId="0" fontId="3" fillId="12" borderId="289" xfId="3" applyFont="1" applyFill="1" applyBorder="1" applyAlignment="1">
      <alignment horizontal="center" vertical="center"/>
    </xf>
    <xf numFmtId="0" fontId="3" fillId="12" borderId="391" xfId="3" applyFont="1" applyFill="1" applyBorder="1" applyAlignment="1">
      <alignment horizontal="center" vertical="center"/>
    </xf>
    <xf numFmtId="0" fontId="3" fillId="0" borderId="282" xfId="3" applyFont="1" applyFill="1" applyBorder="1" applyAlignment="1" applyProtection="1">
      <alignment horizontal="center" vertical="center"/>
      <protection hidden="1"/>
    </xf>
    <xf numFmtId="0" fontId="3" fillId="0" borderId="253" xfId="3" applyFont="1" applyFill="1" applyBorder="1" applyAlignment="1" applyProtection="1">
      <alignment horizontal="center" vertical="center"/>
      <protection hidden="1"/>
    </xf>
    <xf numFmtId="170" fontId="3" fillId="0" borderId="21" xfId="3" applyNumberFormat="1" applyFont="1" applyFill="1" applyBorder="1" applyAlignment="1" applyProtection="1">
      <alignment horizontal="center" vertical="center"/>
      <protection hidden="1"/>
    </xf>
    <xf numFmtId="170" fontId="3" fillId="0" borderId="178" xfId="3" applyNumberFormat="1" applyFont="1" applyFill="1" applyBorder="1" applyAlignment="1" applyProtection="1">
      <alignment horizontal="center" vertical="center"/>
      <protection hidden="1"/>
    </xf>
    <xf numFmtId="0" fontId="3" fillId="0" borderId="36" xfId="3" applyFill="1" applyBorder="1" applyAlignment="1">
      <alignment horizontal="center" vertical="center"/>
    </xf>
    <xf numFmtId="0" fontId="3" fillId="0" borderId="303" xfId="3" applyFont="1" applyFill="1" applyBorder="1" applyAlignment="1" applyProtection="1">
      <alignment horizontal="center" vertical="center"/>
      <protection hidden="1"/>
    </xf>
    <xf numFmtId="0" fontId="3" fillId="0" borderId="289" xfId="3" applyFont="1" applyFill="1" applyBorder="1" applyAlignment="1" applyProtection="1">
      <alignment horizontal="center" vertical="center"/>
      <protection hidden="1"/>
    </xf>
    <xf numFmtId="0" fontId="3" fillId="0" borderId="9" xfId="3" applyFill="1" applyBorder="1" applyAlignment="1">
      <alignment horizontal="center" vertical="center"/>
    </xf>
    <xf numFmtId="0" fontId="3" fillId="0" borderId="147" xfId="3" applyFill="1" applyBorder="1" applyAlignment="1">
      <alignment horizontal="center" vertical="center"/>
    </xf>
    <xf numFmtId="0" fontId="3" fillId="0" borderId="276" xfId="3" applyFont="1" applyFill="1" applyBorder="1" applyAlignment="1">
      <alignment horizontal="right" vertical="center"/>
    </xf>
    <xf numFmtId="0" fontId="3" fillId="0" borderId="307" xfId="3" applyFont="1" applyFill="1" applyBorder="1" applyAlignment="1">
      <alignment horizontal="right" vertical="center"/>
    </xf>
    <xf numFmtId="0" fontId="3" fillId="0" borderId="403" xfId="3" applyFont="1" applyFill="1" applyBorder="1" applyAlignment="1">
      <alignment horizontal="right" vertical="center"/>
    </xf>
    <xf numFmtId="0" fontId="3" fillId="0" borderId="310" xfId="3" applyFont="1" applyFill="1" applyBorder="1" applyAlignment="1">
      <alignment horizontal="right" vertical="center"/>
    </xf>
    <xf numFmtId="0" fontId="8" fillId="0" borderId="724" xfId="3" applyFont="1" applyBorder="1" applyAlignment="1">
      <alignment horizontal="left" vertical="center"/>
    </xf>
    <xf numFmtId="0" fontId="8" fillId="0" borderId="284" xfId="3" applyFont="1" applyBorder="1" applyAlignment="1">
      <alignment horizontal="left" vertical="center"/>
    </xf>
    <xf numFmtId="0" fontId="9" fillId="0" borderId="331" xfId="3" applyNumberFormat="1" applyFont="1" applyBorder="1" applyAlignment="1">
      <alignment horizontal="right" vertical="center"/>
    </xf>
    <xf numFmtId="0" fontId="9" fillId="0" borderId="253" xfId="3" applyNumberFormat="1" applyFont="1" applyBorder="1" applyAlignment="1">
      <alignment horizontal="right" vertical="center"/>
    </xf>
    <xf numFmtId="0" fontId="9" fillId="0" borderId="147" xfId="3" applyNumberFormat="1" applyFont="1" applyBorder="1" applyAlignment="1">
      <alignment horizontal="right" vertical="center"/>
    </xf>
    <xf numFmtId="0" fontId="8" fillId="0" borderId="169" xfId="3" applyNumberFormat="1" applyFont="1" applyBorder="1" applyAlignment="1">
      <alignment horizontal="center" vertical="center" textRotation="90" wrapText="1"/>
    </xf>
    <xf numFmtId="0" fontId="8" fillId="0" borderId="101" xfId="3" applyNumberFormat="1" applyFont="1" applyBorder="1" applyAlignment="1">
      <alignment horizontal="center" vertical="center" textRotation="90" wrapText="1"/>
    </xf>
    <xf numFmtId="0" fontId="8" fillId="0" borderId="2" xfId="3" applyNumberFormat="1" applyFont="1" applyBorder="1" applyAlignment="1">
      <alignment horizontal="center" vertical="center" textRotation="90" wrapText="1"/>
    </xf>
    <xf numFmtId="0" fontId="8" fillId="0" borderId="0" xfId="3" applyNumberFormat="1" applyFont="1" applyBorder="1" applyAlignment="1">
      <alignment horizontal="center" vertical="center" textRotation="90" wrapText="1"/>
    </xf>
    <xf numFmtId="0" fontId="8" fillId="0" borderId="109" xfId="3" applyNumberFormat="1" applyFont="1" applyBorder="1" applyAlignment="1">
      <alignment horizontal="center" vertical="center" textRotation="90" wrapText="1"/>
    </xf>
    <xf numFmtId="0" fontId="8" fillId="0" borderId="61" xfId="3" applyNumberFormat="1" applyFont="1" applyBorder="1" applyAlignment="1">
      <alignment horizontal="center" vertical="center" textRotation="90" wrapText="1"/>
    </xf>
    <xf numFmtId="0" fontId="3" fillId="0" borderId="367" xfId="3" applyFont="1" applyFill="1" applyBorder="1" applyAlignment="1" applyProtection="1">
      <alignment horizontal="right" vertical="center"/>
      <protection hidden="1"/>
    </xf>
    <xf numFmtId="0" fontId="19" fillId="0" borderId="367" xfId="3" applyFont="1" applyFill="1" applyBorder="1" applyAlignment="1" applyProtection="1">
      <alignment horizontal="right" vertical="center"/>
      <protection hidden="1"/>
    </xf>
    <xf numFmtId="0" fontId="19" fillId="0" borderId="386" xfId="3" applyFont="1" applyFill="1" applyBorder="1" applyAlignment="1" applyProtection="1">
      <alignment horizontal="right" vertical="center"/>
      <protection hidden="1"/>
    </xf>
    <xf numFmtId="0" fontId="3" fillId="0" borderId="289" xfId="3" applyFont="1" applyFill="1" applyBorder="1" applyAlignment="1" applyProtection="1">
      <alignment horizontal="right" vertical="center"/>
      <protection hidden="1"/>
    </xf>
    <xf numFmtId="0" fontId="19" fillId="0" borderId="289" xfId="3" applyFont="1" applyFill="1" applyBorder="1" applyAlignment="1" applyProtection="1">
      <alignment horizontal="right" vertical="center"/>
      <protection hidden="1"/>
    </xf>
    <xf numFmtId="0" fontId="19" fillId="0" borderId="294" xfId="3" applyFont="1" applyFill="1" applyBorder="1" applyAlignment="1" applyProtection="1">
      <alignment horizontal="right" vertical="center"/>
      <protection hidden="1"/>
    </xf>
    <xf numFmtId="170" fontId="3" fillId="0" borderId="148" xfId="3" applyNumberFormat="1" applyFont="1" applyFill="1" applyBorder="1" applyAlignment="1" applyProtection="1">
      <alignment horizontal="center" vertical="center"/>
      <protection hidden="1"/>
    </xf>
    <xf numFmtId="170" fontId="3" fillId="0" borderId="9" xfId="3" applyNumberFormat="1" applyFont="1" applyFill="1" applyBorder="1" applyAlignment="1" applyProtection="1">
      <alignment horizontal="center" vertical="center"/>
      <protection hidden="1"/>
    </xf>
    <xf numFmtId="170" fontId="3" fillId="0" borderId="185" xfId="3" applyNumberFormat="1" applyFont="1" applyFill="1" applyBorder="1" applyAlignment="1" applyProtection="1">
      <alignment horizontal="center" vertical="center"/>
      <protection hidden="1"/>
    </xf>
    <xf numFmtId="170" fontId="3" fillId="2" borderId="129" xfId="3" applyNumberFormat="1" applyFont="1" applyFill="1" applyBorder="1" applyAlignment="1" applyProtection="1">
      <alignment horizontal="center" vertical="center"/>
      <protection locked="0"/>
    </xf>
    <xf numFmtId="170" fontId="3" fillId="2" borderId="128" xfId="3" applyNumberFormat="1" applyFont="1" applyFill="1" applyBorder="1" applyAlignment="1" applyProtection="1">
      <alignment horizontal="center" vertical="center"/>
      <protection locked="0"/>
    </xf>
    <xf numFmtId="170" fontId="3" fillId="2" borderId="130" xfId="3" applyNumberFormat="1" applyFont="1" applyFill="1" applyBorder="1" applyAlignment="1" applyProtection="1">
      <alignment horizontal="center" vertical="center"/>
      <protection locked="0"/>
    </xf>
    <xf numFmtId="0" fontId="3" fillId="0" borderId="26" xfId="3" applyFill="1" applyBorder="1" applyAlignment="1">
      <alignment horizontal="center" vertical="center"/>
    </xf>
    <xf numFmtId="0" fontId="3" fillId="0" borderId="186" xfId="3" applyFill="1" applyBorder="1" applyAlignment="1">
      <alignment horizontal="center" vertical="center"/>
    </xf>
    <xf numFmtId="170" fontId="3" fillId="0" borderId="150" xfId="3" applyNumberFormat="1" applyFont="1" applyFill="1" applyBorder="1" applyAlignment="1" applyProtection="1">
      <alignment horizontal="center" vertical="center"/>
      <protection hidden="1"/>
    </xf>
    <xf numFmtId="170" fontId="3" fillId="0" borderId="172" xfId="3" applyNumberFormat="1" applyFont="1" applyFill="1" applyBorder="1" applyAlignment="1" applyProtection="1">
      <alignment horizontal="center" vertical="center"/>
      <protection hidden="1"/>
    </xf>
    <xf numFmtId="0" fontId="3" fillId="0" borderId="304" xfId="3" applyFont="1" applyFill="1" applyBorder="1" applyAlignment="1" applyProtection="1">
      <alignment horizontal="center" vertical="center"/>
      <protection hidden="1"/>
    </xf>
    <xf numFmtId="0" fontId="3" fillId="0" borderId="291" xfId="3" applyFont="1" applyFill="1" applyBorder="1" applyAlignment="1" applyProtection="1">
      <alignment horizontal="center" vertical="center"/>
      <protection hidden="1"/>
    </xf>
    <xf numFmtId="0" fontId="3" fillId="0" borderId="101" xfId="3" applyFont="1" applyFill="1" applyBorder="1" applyAlignment="1">
      <alignment horizontal="right" vertical="center"/>
    </xf>
    <xf numFmtId="0" fontId="3" fillId="0" borderId="395" xfId="3" applyFont="1" applyFill="1" applyBorder="1" applyAlignment="1">
      <alignment horizontal="right" vertical="center"/>
    </xf>
    <xf numFmtId="2" fontId="3" fillId="2" borderId="138" xfId="3" applyNumberFormat="1" applyFont="1" applyFill="1" applyBorder="1" applyAlignment="1" applyProtection="1">
      <alignment horizontal="center" vertical="center"/>
      <protection locked="0"/>
    </xf>
    <xf numFmtId="2" fontId="3" fillId="2" borderId="128" xfId="3" applyNumberFormat="1" applyFont="1" applyFill="1" applyBorder="1" applyAlignment="1" applyProtection="1">
      <alignment horizontal="center" vertical="center"/>
      <protection locked="0"/>
    </xf>
    <xf numFmtId="2" fontId="3" fillId="2" borderId="132" xfId="3" applyNumberFormat="1" applyFont="1" applyFill="1" applyBorder="1" applyAlignment="1" applyProtection="1">
      <alignment horizontal="center" vertical="center"/>
      <protection locked="0"/>
    </xf>
    <xf numFmtId="170" fontId="3" fillId="2" borderId="119" xfId="3" applyNumberFormat="1" applyFont="1" applyFill="1" applyBorder="1" applyAlignment="1" applyProtection="1">
      <alignment horizontal="center" vertical="center"/>
      <protection locked="0"/>
    </xf>
    <xf numFmtId="170" fontId="3" fillId="2" borderId="26" xfId="3" applyNumberFormat="1" applyFont="1" applyFill="1" applyBorder="1" applyAlignment="1" applyProtection="1">
      <alignment horizontal="center" vertical="center"/>
      <protection locked="0"/>
    </xf>
    <xf numFmtId="170" fontId="3" fillId="2" borderId="123" xfId="3" applyNumberFormat="1" applyFont="1" applyFill="1" applyBorder="1" applyAlignment="1" applyProtection="1">
      <alignment horizontal="center" vertical="center"/>
      <protection locked="0"/>
    </xf>
    <xf numFmtId="0" fontId="8" fillId="0" borderId="39" xfId="3" applyFont="1" applyBorder="1" applyAlignment="1">
      <alignment horizontal="left" vertical="center"/>
    </xf>
    <xf numFmtId="0" fontId="8" fillId="0" borderId="40" xfId="3" applyFont="1" applyBorder="1" applyAlignment="1">
      <alignment horizontal="left" vertical="center"/>
    </xf>
    <xf numFmtId="0" fontId="8" fillId="0" borderId="41" xfId="3" applyFont="1" applyBorder="1" applyAlignment="1">
      <alignment horizontal="left" vertical="center"/>
    </xf>
    <xf numFmtId="168" fontId="3" fillId="0" borderId="742" xfId="3" applyNumberFormat="1" applyFont="1" applyFill="1" applyBorder="1" applyAlignment="1" applyProtection="1">
      <alignment horizontal="center" vertical="center"/>
      <protection hidden="1"/>
    </xf>
    <xf numFmtId="168" fontId="3" fillId="0" borderId="40" xfId="3" applyNumberFormat="1" applyFont="1" applyFill="1" applyBorder="1" applyAlignment="1" applyProtection="1">
      <alignment horizontal="center" vertical="center"/>
      <protection hidden="1"/>
    </xf>
    <xf numFmtId="168" fontId="3" fillId="0" borderId="743" xfId="3" applyNumberFormat="1" applyFont="1" applyFill="1" applyBorder="1" applyAlignment="1" applyProtection="1">
      <alignment horizontal="center" vertical="center"/>
      <protection hidden="1"/>
    </xf>
    <xf numFmtId="0" fontId="3" fillId="0" borderId="253" xfId="3" applyFont="1" applyFill="1" applyBorder="1" applyAlignment="1" applyProtection="1">
      <alignment horizontal="right" vertical="center"/>
      <protection hidden="1"/>
    </xf>
    <xf numFmtId="0" fontId="3" fillId="0" borderId="293" xfId="3" applyFont="1" applyFill="1" applyBorder="1" applyAlignment="1" applyProtection="1">
      <alignment horizontal="right" vertical="center"/>
      <protection hidden="1"/>
    </xf>
    <xf numFmtId="0" fontId="19" fillId="0" borderId="150" xfId="3" applyFont="1" applyFill="1" applyBorder="1" applyAlignment="1">
      <alignment vertical="center"/>
    </xf>
    <xf numFmtId="0" fontId="19" fillId="0" borderId="26" xfId="3" applyFont="1" applyFill="1" applyBorder="1" applyAlignment="1">
      <alignment vertical="center"/>
    </xf>
    <xf numFmtId="0" fontId="9" fillId="0" borderId="276" xfId="3" applyNumberFormat="1" applyFont="1" applyBorder="1" applyAlignment="1">
      <alignment horizontal="right" vertical="center"/>
    </xf>
    <xf numFmtId="0" fontId="3" fillId="0" borderId="280" xfId="3" applyFont="1" applyFill="1" applyBorder="1" applyAlignment="1">
      <alignment horizontal="right" vertical="center"/>
    </xf>
    <xf numFmtId="0" fontId="3" fillId="0" borderId="393" xfId="3" applyFont="1" applyFill="1" applyBorder="1" applyAlignment="1">
      <alignment horizontal="right" vertical="center"/>
    </xf>
    <xf numFmtId="0" fontId="3" fillId="0" borderId="294" xfId="3" applyFont="1" applyFill="1" applyBorder="1" applyAlignment="1" applyProtection="1">
      <alignment horizontal="right" vertical="center"/>
      <protection hidden="1"/>
    </xf>
    <xf numFmtId="0" fontId="9" fillId="0" borderId="114" xfId="4" applyNumberFormat="1" applyFont="1" applyBorder="1" applyAlignment="1">
      <alignment horizontal="right" vertical="center"/>
    </xf>
    <xf numFmtId="0" fontId="9" fillId="0" borderId="145" xfId="4" applyNumberFormat="1" applyFont="1" applyBorder="1" applyAlignment="1">
      <alignment horizontal="right" vertical="center"/>
    </xf>
    <xf numFmtId="0" fontId="8" fillId="0" borderId="17" xfId="3" applyNumberFormat="1" applyFont="1" applyBorder="1" applyAlignment="1">
      <alignment horizontal="center" vertical="center" textRotation="90" wrapText="1"/>
    </xf>
    <xf numFmtId="0" fontId="8" fillId="0" borderId="6" xfId="3" applyNumberFormat="1" applyFont="1" applyBorder="1" applyAlignment="1">
      <alignment horizontal="center" vertical="center" textRotation="90" wrapText="1"/>
    </xf>
    <xf numFmtId="0" fontId="3" fillId="0" borderId="392" xfId="3" applyFont="1" applyFill="1" applyBorder="1" applyAlignment="1">
      <alignment horizontal="right" vertical="center"/>
    </xf>
    <xf numFmtId="0" fontId="3" fillId="0" borderId="291" xfId="3" applyFont="1" applyFill="1" applyBorder="1" applyAlignment="1">
      <alignment horizontal="right" vertical="center"/>
    </xf>
    <xf numFmtId="1" fontId="3" fillId="2" borderId="138" xfId="3" applyNumberFormat="1" applyFont="1" applyFill="1" applyBorder="1" applyAlignment="1" applyProtection="1">
      <alignment horizontal="center" vertical="center"/>
      <protection locked="0"/>
    </xf>
    <xf numFmtId="1" fontId="3" fillId="2" borderId="128" xfId="3" applyNumberFormat="1" applyFont="1" applyFill="1" applyBorder="1" applyAlignment="1" applyProtection="1">
      <alignment horizontal="center" vertical="center"/>
      <protection locked="0"/>
    </xf>
    <xf numFmtId="170" fontId="3" fillId="2" borderId="132" xfId="3" applyNumberFormat="1" applyFont="1" applyFill="1" applyBorder="1" applyAlignment="1" applyProtection="1">
      <alignment horizontal="center" vertical="center"/>
      <protection locked="0"/>
    </xf>
    <xf numFmtId="0" fontId="19" fillId="0" borderId="744" xfId="3" applyFont="1" applyFill="1" applyBorder="1" applyAlignment="1">
      <alignment vertical="center"/>
    </xf>
    <xf numFmtId="0" fontId="19" fillId="0" borderId="718" xfId="3" applyFont="1" applyFill="1" applyBorder="1" applyAlignment="1">
      <alignment vertical="center"/>
    </xf>
    <xf numFmtId="2" fontId="3" fillId="2" borderId="744" xfId="3" applyNumberFormat="1" applyFill="1" applyBorder="1" applyAlignment="1" applyProtection="1">
      <alignment horizontal="center" vertical="center"/>
      <protection locked="0"/>
    </xf>
    <xf numFmtId="2" fontId="3" fillId="2" borderId="718" xfId="3" applyNumberFormat="1" applyFill="1" applyBorder="1" applyAlignment="1" applyProtection="1">
      <alignment horizontal="center" vertical="center"/>
      <protection locked="0"/>
    </xf>
    <xf numFmtId="0" fontId="3" fillId="0" borderId="21" xfId="3" applyFont="1" applyFill="1" applyBorder="1" applyAlignment="1">
      <alignment horizontal="right" vertical="center"/>
    </xf>
    <xf numFmtId="0" fontId="3" fillId="0" borderId="244" xfId="3" applyFont="1" applyFill="1" applyBorder="1" applyAlignment="1">
      <alignment horizontal="right" vertical="center"/>
    </xf>
    <xf numFmtId="0" fontId="3" fillId="0" borderId="289" xfId="3" applyBorder="1" applyAlignment="1" applyProtection="1">
      <alignment horizontal="center" vertical="center"/>
      <protection hidden="1"/>
    </xf>
    <xf numFmtId="0" fontId="3" fillId="12" borderId="291" xfId="3" applyFont="1" applyFill="1" applyBorder="1" applyAlignment="1" applyProtection="1">
      <alignment vertical="center"/>
      <protection hidden="1"/>
    </xf>
    <xf numFmtId="0" fontId="3" fillId="12" borderId="292" xfId="3" applyFont="1" applyFill="1" applyBorder="1" applyAlignment="1" applyProtection="1">
      <alignment vertical="center"/>
      <protection hidden="1"/>
    </xf>
    <xf numFmtId="0" fontId="3" fillId="15" borderId="0" xfId="3" applyFont="1" applyFill="1" applyBorder="1" applyAlignment="1" applyProtection="1">
      <alignment horizontal="center" vertical="center"/>
      <protection hidden="1"/>
    </xf>
    <xf numFmtId="0" fontId="3" fillId="15" borderId="13" xfId="3" applyFont="1" applyFill="1" applyBorder="1" applyAlignment="1" applyProtection="1">
      <alignment horizontal="center" vertical="center"/>
      <protection hidden="1"/>
    </xf>
    <xf numFmtId="2" fontId="3" fillId="0" borderId="747" xfId="3" applyNumberFormat="1" applyFont="1" applyFill="1" applyBorder="1" applyAlignment="1" applyProtection="1">
      <alignment horizontal="center" vertical="center"/>
      <protection hidden="1"/>
    </xf>
    <xf numFmtId="2" fontId="3" fillId="0" borderId="705" xfId="3" applyNumberFormat="1" applyFont="1" applyFill="1" applyBorder="1" applyAlignment="1" applyProtection="1">
      <alignment horizontal="center" vertical="center"/>
      <protection hidden="1"/>
    </xf>
    <xf numFmtId="2" fontId="3" fillId="0" borderId="748" xfId="3" applyNumberFormat="1" applyFont="1" applyFill="1" applyBorder="1" applyAlignment="1" applyProtection="1">
      <alignment horizontal="center" vertical="center"/>
      <protection hidden="1"/>
    </xf>
    <xf numFmtId="0" fontId="3" fillId="0" borderId="128" xfId="3" applyFont="1" applyFill="1" applyBorder="1" applyAlignment="1">
      <alignment horizontal="right" vertical="center"/>
    </xf>
    <xf numFmtId="0" fontId="3" fillId="0" borderId="130" xfId="3" applyFont="1" applyFill="1" applyBorder="1" applyAlignment="1">
      <alignment horizontal="right" vertical="center"/>
    </xf>
    <xf numFmtId="170" fontId="3" fillId="0" borderId="0" xfId="3" applyNumberFormat="1" applyFont="1" applyFill="1" applyBorder="1" applyAlignment="1" applyProtection="1">
      <alignment horizontal="center" vertical="center"/>
      <protection hidden="1"/>
    </xf>
    <xf numFmtId="0" fontId="3" fillId="0" borderId="193" xfId="3" applyFill="1" applyBorder="1" applyAlignment="1">
      <alignment horizontal="center" vertical="center"/>
    </xf>
    <xf numFmtId="0" fontId="3" fillId="0" borderId="191" xfId="3" applyFill="1" applyBorder="1" applyAlignment="1">
      <alignment horizontal="center" vertical="center"/>
    </xf>
    <xf numFmtId="0" fontId="3" fillId="0" borderId="406" xfId="3" applyFont="1" applyFill="1" applyBorder="1" applyAlignment="1">
      <alignment horizontal="center" vertical="center"/>
    </xf>
    <xf numFmtId="0" fontId="3" fillId="0" borderId="405" xfId="3" applyFont="1" applyFill="1" applyBorder="1" applyAlignment="1">
      <alignment horizontal="center" vertical="center"/>
    </xf>
    <xf numFmtId="0" fontId="3" fillId="0" borderId="404" xfId="3" applyFont="1" applyFill="1" applyBorder="1" applyAlignment="1">
      <alignment horizontal="center" vertical="center"/>
    </xf>
    <xf numFmtId="0" fontId="3" fillId="12" borderId="284" xfId="3" applyFont="1" applyFill="1" applyBorder="1" applyAlignment="1" applyProtection="1">
      <alignment vertical="center"/>
      <protection hidden="1"/>
    </xf>
    <xf numFmtId="0" fontId="3" fillId="12" borderId="279" xfId="3" applyFont="1" applyFill="1" applyBorder="1" applyAlignment="1" applyProtection="1">
      <alignment vertical="center"/>
      <protection hidden="1"/>
    </xf>
    <xf numFmtId="0" fontId="3" fillId="0" borderId="718" xfId="3" applyBorder="1" applyAlignment="1" applyProtection="1">
      <alignment horizontal="center" vertical="center"/>
      <protection hidden="1"/>
    </xf>
    <xf numFmtId="0" fontId="3" fillId="0" borderId="750" xfId="3" applyFont="1" applyFill="1" applyBorder="1" applyAlignment="1" applyProtection="1">
      <alignment horizontal="center" vertical="center"/>
      <protection hidden="1"/>
    </xf>
    <xf numFmtId="0" fontId="3" fillId="0" borderId="366" xfId="3" applyFont="1" applyFill="1" applyBorder="1" applyAlignment="1" applyProtection="1">
      <alignment horizontal="center" vertical="center"/>
      <protection hidden="1"/>
    </xf>
    <xf numFmtId="0" fontId="3" fillId="0" borderId="150" xfId="3" applyBorder="1" applyAlignment="1">
      <alignment horizontal="center" vertical="center"/>
    </xf>
    <xf numFmtId="0" fontId="3" fillId="0" borderId="26" xfId="3" applyBorder="1" applyAlignment="1">
      <alignment horizontal="center" vertical="center"/>
    </xf>
    <xf numFmtId="9" fontId="3" fillId="0" borderId="26" xfId="3" applyNumberFormat="1" applyBorder="1" applyAlignment="1" applyProtection="1">
      <alignment horizontal="center" vertical="center"/>
      <protection hidden="1"/>
    </xf>
    <xf numFmtId="9" fontId="3" fillId="0" borderId="191" xfId="3" applyNumberFormat="1" applyBorder="1" applyAlignment="1" applyProtection="1">
      <alignment horizontal="center" vertical="center"/>
      <protection hidden="1"/>
    </xf>
    <xf numFmtId="9" fontId="3" fillId="0" borderId="192" xfId="3" applyNumberFormat="1" applyBorder="1" applyAlignment="1" applyProtection="1">
      <alignment horizontal="center" vertical="center"/>
      <protection hidden="1"/>
    </xf>
    <xf numFmtId="2" fontId="3" fillId="2" borderId="119" xfId="3" applyNumberFormat="1" applyFont="1" applyFill="1" applyBorder="1" applyAlignment="1" applyProtection="1">
      <alignment horizontal="center" vertical="center"/>
      <protection locked="0"/>
    </xf>
    <xf numFmtId="2" fontId="3" fillId="2" borderId="26" xfId="3" applyNumberFormat="1" applyFont="1" applyFill="1" applyBorder="1" applyAlignment="1" applyProtection="1">
      <alignment horizontal="center" vertical="center"/>
      <protection locked="0"/>
    </xf>
    <xf numFmtId="2" fontId="3" fillId="2" borderId="123" xfId="3" applyNumberFormat="1" applyFont="1" applyFill="1" applyBorder="1" applyAlignment="1" applyProtection="1">
      <alignment horizontal="center" vertical="center"/>
      <protection locked="0"/>
    </xf>
    <xf numFmtId="0" fontId="3" fillId="0" borderId="718" xfId="3" applyFont="1" applyFill="1" applyBorder="1" applyAlignment="1" applyProtection="1">
      <alignment horizontal="right" vertical="center"/>
      <protection hidden="1"/>
    </xf>
    <xf numFmtId="0" fontId="3" fillId="0" borderId="741" xfId="3" applyFont="1" applyFill="1" applyBorder="1" applyAlignment="1" applyProtection="1">
      <alignment horizontal="right" vertical="center"/>
      <protection hidden="1"/>
    </xf>
    <xf numFmtId="1" fontId="3" fillId="2" borderId="119" xfId="3" applyNumberFormat="1" applyFont="1" applyFill="1" applyBorder="1" applyAlignment="1" applyProtection="1">
      <alignment horizontal="center" vertical="center"/>
      <protection locked="0"/>
    </xf>
    <xf numFmtId="1" fontId="3" fillId="2" borderId="26" xfId="3" applyNumberFormat="1" applyFont="1" applyFill="1" applyBorder="1" applyAlignment="1" applyProtection="1">
      <alignment horizontal="center" vertical="center"/>
      <protection locked="0"/>
    </xf>
    <xf numFmtId="170" fontId="3" fillId="2" borderId="138" xfId="3" applyNumberFormat="1" applyFont="1" applyFill="1" applyBorder="1" applyAlignment="1" applyProtection="1">
      <alignment horizontal="center" vertical="center"/>
      <protection locked="0"/>
    </xf>
    <xf numFmtId="0" fontId="3" fillId="0" borderId="406" xfId="3" applyFont="1" applyFill="1" applyBorder="1" applyAlignment="1" applyProtection="1">
      <alignment horizontal="center" vertical="center"/>
      <protection hidden="1"/>
    </xf>
    <xf numFmtId="0" fontId="3" fillId="0" borderId="405" xfId="3" applyFont="1" applyFill="1" applyBorder="1" applyAlignment="1" applyProtection="1">
      <alignment horizontal="center" vertical="center"/>
      <protection hidden="1"/>
    </xf>
    <xf numFmtId="0" fontId="3" fillId="0" borderId="404" xfId="3" applyFont="1" applyFill="1" applyBorder="1" applyAlignment="1" applyProtection="1">
      <alignment horizontal="center" vertical="center"/>
      <protection hidden="1"/>
    </xf>
    <xf numFmtId="170" fontId="3" fillId="2" borderId="155" xfId="3" applyNumberFormat="1" applyFont="1" applyFill="1" applyBorder="1" applyAlignment="1" applyProtection="1">
      <alignment horizontal="center" vertical="center"/>
      <protection locked="0"/>
    </xf>
    <xf numFmtId="170" fontId="3" fillId="2" borderId="186" xfId="3" applyNumberFormat="1" applyFont="1" applyFill="1" applyBorder="1" applyAlignment="1" applyProtection="1">
      <alignment horizontal="center" vertical="center"/>
      <protection locked="0"/>
    </xf>
    <xf numFmtId="2" fontId="3" fillId="2" borderId="44" xfId="3" applyNumberFormat="1" applyFont="1" applyFill="1" applyBorder="1" applyAlignment="1" applyProtection="1">
      <alignment horizontal="center" vertical="center"/>
      <protection locked="0"/>
    </xf>
    <xf numFmtId="0" fontId="3" fillId="0" borderId="366" xfId="3" applyFont="1" applyFill="1" applyBorder="1" applyAlignment="1">
      <alignment horizontal="right" vertical="center"/>
    </xf>
    <xf numFmtId="0" fontId="3" fillId="0" borderId="749" xfId="3" applyFont="1" applyFill="1" applyBorder="1" applyAlignment="1">
      <alignment horizontal="right" vertical="center"/>
    </xf>
    <xf numFmtId="1" fontId="3" fillId="0" borderId="193" xfId="3" applyNumberFormat="1" applyFont="1" applyFill="1" applyBorder="1" applyAlignment="1" applyProtection="1">
      <alignment horizontal="center" vertical="center"/>
      <protection hidden="1"/>
    </xf>
    <xf numFmtId="1" fontId="3" fillId="0" borderId="191" xfId="3" applyNumberFormat="1" applyFont="1" applyFill="1" applyBorder="1" applyAlignment="1" applyProtection="1">
      <alignment horizontal="center" vertical="center"/>
      <protection hidden="1"/>
    </xf>
    <xf numFmtId="1" fontId="3" fillId="2" borderId="165" xfId="3" applyNumberFormat="1" applyFont="1" applyFill="1" applyBorder="1" applyAlignment="1" applyProtection="1">
      <alignment horizontal="center" vertical="center"/>
      <protection locked="0"/>
    </xf>
    <xf numFmtId="1" fontId="3" fillId="2" borderId="155" xfId="3" applyNumberFormat="1" applyFont="1" applyFill="1" applyBorder="1" applyAlignment="1" applyProtection="1">
      <alignment horizontal="center" vertical="center"/>
      <protection locked="0"/>
    </xf>
    <xf numFmtId="0" fontId="3" fillId="0" borderId="783" xfId="3" applyFont="1" applyBorder="1" applyAlignment="1">
      <alignment horizontal="left" vertical="center"/>
    </xf>
    <xf numFmtId="0" fontId="3" fillId="0" borderId="784" xfId="3" applyFont="1" applyBorder="1" applyAlignment="1">
      <alignment horizontal="left" vertical="center"/>
    </xf>
    <xf numFmtId="0" fontId="3" fillId="0" borderId="688" xfId="3" applyBorder="1" applyAlignment="1">
      <alignment vertical="center"/>
    </xf>
    <xf numFmtId="0" fontId="3" fillId="0" borderId="685" xfId="3" applyBorder="1" applyAlignment="1">
      <alignment vertical="center"/>
    </xf>
    <xf numFmtId="170" fontId="3" fillId="0" borderId="787" xfId="3" applyNumberFormat="1" applyBorder="1" applyAlignment="1" applyProtection="1">
      <alignment horizontal="center" vertical="center"/>
      <protection locked="0"/>
    </xf>
    <xf numFmtId="0" fontId="3" fillId="0" borderId="687" xfId="3" applyBorder="1" applyAlignment="1">
      <alignment horizontal="center"/>
    </xf>
    <xf numFmtId="0" fontId="3" fillId="0" borderId="677" xfId="3" applyBorder="1" applyAlignment="1">
      <alignment horizontal="center"/>
    </xf>
    <xf numFmtId="0" fontId="3" fillId="0" borderId="654" xfId="3" applyBorder="1" applyAlignment="1">
      <alignment horizontal="center"/>
    </xf>
    <xf numFmtId="1" fontId="3" fillId="0" borderId="784" xfId="3" applyNumberFormat="1" applyBorder="1" applyAlignment="1">
      <alignment horizontal="center" vertical="center"/>
    </xf>
    <xf numFmtId="1" fontId="3" fillId="0" borderId="912" xfId="3" applyNumberFormat="1" applyBorder="1" applyAlignment="1">
      <alignment horizontal="center" vertical="center"/>
    </xf>
    <xf numFmtId="170" fontId="3" fillId="0" borderId="913" xfId="3" applyNumberFormat="1" applyBorder="1" applyAlignment="1" applyProtection="1">
      <alignment horizontal="center" vertical="center"/>
      <protection locked="0"/>
    </xf>
    <xf numFmtId="1" fontId="3" fillId="2" borderId="123" xfId="3" applyNumberFormat="1" applyFont="1" applyFill="1" applyBorder="1" applyAlignment="1" applyProtection="1">
      <alignment horizontal="center" vertical="center"/>
      <protection locked="0"/>
    </xf>
    <xf numFmtId="170" fontId="3" fillId="2" borderId="402" xfId="3" applyNumberFormat="1" applyFont="1" applyFill="1" applyBorder="1" applyAlignment="1" applyProtection="1">
      <alignment horizontal="center" vertical="center"/>
      <protection locked="0"/>
    </xf>
    <xf numFmtId="170" fontId="3" fillId="2" borderId="401" xfId="3" applyNumberFormat="1" applyFont="1" applyFill="1" applyBorder="1" applyAlignment="1" applyProtection="1">
      <alignment horizontal="center" vertical="center"/>
      <protection locked="0"/>
    </xf>
    <xf numFmtId="170" fontId="3" fillId="2" borderId="400" xfId="3" applyNumberFormat="1" applyFont="1" applyFill="1" applyBorder="1" applyAlignment="1" applyProtection="1">
      <alignment horizontal="center" vertical="center"/>
      <protection locked="0"/>
    </xf>
    <xf numFmtId="1" fontId="3" fillId="2" borderId="186" xfId="3" applyNumberFormat="1" applyFont="1" applyFill="1" applyBorder="1" applyAlignment="1" applyProtection="1">
      <alignment horizontal="center" vertical="center"/>
      <protection locked="0"/>
    </xf>
    <xf numFmtId="2" fontId="3" fillId="2" borderId="165" xfId="3" applyNumberFormat="1" applyFont="1" applyFill="1" applyBorder="1" applyAlignment="1" applyProtection="1">
      <alignment horizontal="center" vertical="center"/>
      <protection locked="0"/>
    </xf>
    <xf numFmtId="2" fontId="3" fillId="2" borderId="155" xfId="3" applyNumberFormat="1" applyFont="1" applyFill="1" applyBorder="1" applyAlignment="1" applyProtection="1">
      <alignment horizontal="center" vertical="center"/>
      <protection locked="0"/>
    </xf>
    <xf numFmtId="2" fontId="3" fillId="2" borderId="186" xfId="3" applyNumberFormat="1" applyFont="1" applyFill="1" applyBorder="1" applyAlignment="1" applyProtection="1">
      <alignment horizontal="center" vertical="center"/>
      <protection locked="0"/>
    </xf>
    <xf numFmtId="172" fontId="3" fillId="2" borderId="193" xfId="3" applyNumberFormat="1" applyFont="1" applyFill="1" applyBorder="1" applyAlignment="1" applyProtection="1">
      <alignment horizontal="center" vertical="center"/>
      <protection locked="0"/>
    </xf>
    <xf numFmtId="172" fontId="3" fillId="2" borderId="191" xfId="3" applyNumberFormat="1" applyFont="1" applyFill="1" applyBorder="1" applyAlignment="1" applyProtection="1">
      <alignment horizontal="center" vertical="center"/>
      <protection locked="0"/>
    </xf>
    <xf numFmtId="172" fontId="3" fillId="2" borderId="192" xfId="3" applyNumberFormat="1" applyFont="1" applyFill="1" applyBorder="1" applyAlignment="1" applyProtection="1">
      <alignment horizontal="center" vertical="center"/>
      <protection locked="0"/>
    </xf>
    <xf numFmtId="170" fontId="3" fillId="0" borderId="747" xfId="3" applyNumberFormat="1" applyFont="1" applyFill="1" applyBorder="1" applyAlignment="1" applyProtection="1">
      <alignment horizontal="center" vertical="center"/>
      <protection hidden="1"/>
    </xf>
    <xf numFmtId="170" fontId="3" fillId="0" borderId="705" xfId="3" applyNumberFormat="1" applyFont="1" applyFill="1" applyBorder="1" applyAlignment="1" applyProtection="1">
      <alignment horizontal="center" vertical="center"/>
      <protection hidden="1"/>
    </xf>
    <xf numFmtId="170" fontId="3" fillId="0" borderId="748" xfId="3" applyNumberFormat="1" applyFont="1" applyFill="1" applyBorder="1" applyAlignment="1" applyProtection="1">
      <alignment horizontal="center" vertical="center"/>
      <protection hidden="1"/>
    </xf>
    <xf numFmtId="170" fontId="3" fillId="0" borderId="795" xfId="3" applyNumberFormat="1" applyBorder="1" applyAlignment="1" applyProtection="1">
      <alignment horizontal="center" vertical="center"/>
      <protection locked="0"/>
    </xf>
    <xf numFmtId="171" fontId="3" fillId="2" borderId="129" xfId="3" applyNumberFormat="1" applyFont="1" applyFill="1" applyBorder="1" applyAlignment="1" applyProtection="1">
      <alignment horizontal="center" vertical="center"/>
      <protection locked="0"/>
    </xf>
    <xf numFmtId="171" fontId="3" fillId="2" borderId="128" xfId="3" applyNumberFormat="1" applyFont="1" applyFill="1" applyBorder="1" applyAlignment="1" applyProtection="1">
      <alignment horizontal="center" vertical="center"/>
      <protection locked="0"/>
    </xf>
    <xf numFmtId="171" fontId="3" fillId="2" borderId="130" xfId="3" applyNumberFormat="1" applyFont="1" applyFill="1" applyBorder="1" applyAlignment="1" applyProtection="1">
      <alignment horizontal="center" vertical="center"/>
      <protection locked="0"/>
    </xf>
    <xf numFmtId="10" fontId="3" fillId="2" borderId="150" xfId="3" applyNumberFormat="1" applyFont="1" applyFill="1" applyBorder="1" applyAlignment="1" applyProtection="1">
      <alignment horizontal="center" vertical="center"/>
      <protection locked="0"/>
    </xf>
    <xf numFmtId="10" fontId="3" fillId="2" borderId="26" xfId="3" applyNumberFormat="1" applyFont="1" applyFill="1" applyBorder="1" applyAlignment="1" applyProtection="1">
      <alignment horizontal="center" vertical="center"/>
      <protection locked="0"/>
    </xf>
    <xf numFmtId="10" fontId="3" fillId="2" borderId="172" xfId="3" applyNumberFormat="1" applyFont="1" applyFill="1" applyBorder="1" applyAlignment="1" applyProtection="1">
      <alignment horizontal="center" vertical="center"/>
      <protection locked="0"/>
    </xf>
    <xf numFmtId="0" fontId="19" fillId="0" borderId="253" xfId="3" applyFont="1" applyFill="1" applyBorder="1" applyAlignment="1" applyProtection="1">
      <alignment horizontal="right" vertical="center"/>
      <protection hidden="1"/>
    </xf>
    <xf numFmtId="0" fontId="19" fillId="0" borderId="293" xfId="3" applyFont="1" applyFill="1" applyBorder="1" applyAlignment="1" applyProtection="1">
      <alignment horizontal="right" vertical="center"/>
      <protection hidden="1"/>
    </xf>
    <xf numFmtId="0" fontId="3" fillId="12" borderId="291" xfId="3" applyFont="1" applyFill="1" applyBorder="1" applyAlignment="1" applyProtection="1">
      <alignment horizontal="center" vertical="center"/>
      <protection hidden="1"/>
    </xf>
    <xf numFmtId="0" fontId="3" fillId="12" borderId="312" xfId="3" applyFont="1" applyFill="1" applyBorder="1" applyAlignment="1" applyProtection="1">
      <alignment horizontal="center" vertical="center"/>
      <protection hidden="1"/>
    </xf>
    <xf numFmtId="0" fontId="3" fillId="0" borderId="288" xfId="3" applyBorder="1" applyAlignment="1" applyProtection="1">
      <alignment horizontal="center" vertical="center"/>
      <protection hidden="1"/>
    </xf>
    <xf numFmtId="0" fontId="3" fillId="0" borderId="306" xfId="3" applyFont="1" applyFill="1" applyBorder="1" applyAlignment="1">
      <alignment vertical="center"/>
    </xf>
    <xf numFmtId="0" fontId="3" fillId="0" borderId="276" xfId="3" applyFont="1" applyFill="1" applyBorder="1" applyAlignment="1">
      <alignment vertical="center"/>
    </xf>
    <xf numFmtId="0" fontId="3" fillId="0" borderId="155" xfId="3" applyFont="1" applyFill="1" applyBorder="1" applyAlignment="1">
      <alignment horizontal="center" vertical="center"/>
    </xf>
    <xf numFmtId="0" fontId="3" fillId="0" borderId="155" xfId="3" applyFill="1" applyBorder="1" applyAlignment="1">
      <alignment horizontal="center" vertical="center"/>
    </xf>
    <xf numFmtId="0" fontId="3" fillId="0" borderId="366" xfId="3" applyFont="1" applyFill="1" applyBorder="1" applyAlignment="1" applyProtection="1">
      <alignment vertical="center"/>
      <protection hidden="1"/>
    </xf>
    <xf numFmtId="0" fontId="19" fillId="0" borderId="366" xfId="3" applyFont="1" applyFill="1" applyBorder="1" applyAlignment="1" applyProtection="1">
      <alignment vertical="center"/>
      <protection hidden="1"/>
    </xf>
    <xf numFmtId="0" fontId="19" fillId="0" borderId="749" xfId="3" applyFont="1" applyFill="1" applyBorder="1" applyAlignment="1" applyProtection="1">
      <alignment vertical="center"/>
      <protection hidden="1"/>
    </xf>
    <xf numFmtId="0" fontId="3" fillId="0" borderId="191" xfId="3" applyFont="1" applyFill="1" applyBorder="1" applyAlignment="1" applyProtection="1">
      <alignment horizontal="center" vertical="center"/>
      <protection hidden="1"/>
    </xf>
    <xf numFmtId="0" fontId="3" fillId="0" borderId="192" xfId="3" applyFont="1" applyFill="1" applyBorder="1" applyAlignment="1" applyProtection="1">
      <alignment horizontal="center" vertical="center"/>
      <protection hidden="1"/>
    </xf>
    <xf numFmtId="0" fontId="3" fillId="0" borderId="101" xfId="3" applyNumberFormat="1" applyFont="1" applyBorder="1" applyAlignment="1">
      <alignment horizontal="center" vertical="center" textRotation="90" wrapText="1"/>
    </xf>
    <xf numFmtId="0" fontId="3" fillId="0" borderId="0" xfId="3" applyNumberFormat="1" applyFont="1" applyBorder="1" applyAlignment="1">
      <alignment horizontal="center" vertical="center" textRotation="90" wrapText="1"/>
    </xf>
    <xf numFmtId="0" fontId="3" fillId="0" borderId="6" xfId="3" applyNumberFormat="1" applyFont="1" applyBorder="1" applyAlignment="1">
      <alignment horizontal="center" vertical="center" textRotation="90" wrapText="1"/>
    </xf>
    <xf numFmtId="0" fontId="3" fillId="12" borderId="280" xfId="3" applyFont="1" applyFill="1" applyBorder="1" applyAlignment="1" applyProtection="1">
      <alignment vertical="center"/>
      <protection hidden="1"/>
    </xf>
    <xf numFmtId="0" fontId="3" fillId="12" borderId="334" xfId="3" applyFont="1" applyFill="1" applyBorder="1" applyAlignment="1" applyProtection="1">
      <alignment vertical="center"/>
      <protection hidden="1"/>
    </xf>
    <xf numFmtId="0" fontId="3" fillId="12" borderId="291" xfId="3" applyFill="1" applyBorder="1" applyAlignment="1" applyProtection="1">
      <alignment horizontal="center" vertical="center"/>
      <protection hidden="1"/>
    </xf>
    <xf numFmtId="0" fontId="3" fillId="12" borderId="312" xfId="3" applyFill="1" applyBorder="1" applyAlignment="1" applyProtection="1">
      <alignment horizontal="center" vertical="center"/>
      <protection hidden="1"/>
    </xf>
    <xf numFmtId="0" fontId="3" fillId="12" borderId="281" xfId="3" applyFill="1" applyBorder="1" applyAlignment="1" applyProtection="1">
      <alignment horizontal="center" vertical="center"/>
      <protection hidden="1"/>
    </xf>
    <xf numFmtId="0" fontId="3" fillId="12" borderId="311" xfId="3" applyFill="1" applyBorder="1" applyAlignment="1" applyProtection="1">
      <alignment horizontal="center" vertical="center"/>
      <protection hidden="1"/>
    </xf>
    <xf numFmtId="1" fontId="3" fillId="0" borderId="306" xfId="3" applyNumberFormat="1" applyFont="1" applyFill="1" applyBorder="1" applyAlignment="1" applyProtection="1">
      <alignment horizontal="center" vertical="center"/>
      <protection hidden="1"/>
    </xf>
    <xf numFmtId="1" fontId="3" fillId="0" borderId="276" xfId="3" applyNumberFormat="1" applyFont="1" applyFill="1" applyBorder="1" applyAlignment="1" applyProtection="1">
      <alignment horizontal="center" vertical="center"/>
      <protection hidden="1"/>
    </xf>
    <xf numFmtId="170" fontId="3" fillId="0" borderId="9" xfId="3" applyNumberFormat="1" applyFill="1" applyBorder="1" applyAlignment="1" applyProtection="1">
      <alignment horizontal="center" vertical="center"/>
      <protection hidden="1"/>
    </xf>
    <xf numFmtId="170" fontId="3" fillId="0" borderId="185" xfId="3" applyNumberFormat="1" applyFill="1" applyBorder="1" applyAlignment="1" applyProtection="1">
      <alignment horizontal="center" vertical="center"/>
      <protection hidden="1"/>
    </xf>
    <xf numFmtId="0" fontId="3" fillId="0" borderId="276" xfId="3" applyBorder="1" applyAlignment="1" applyProtection="1">
      <alignment horizontal="right" vertical="center"/>
      <protection hidden="1"/>
    </xf>
    <xf numFmtId="0" fontId="3" fillId="0" borderId="307" xfId="3" applyBorder="1" applyAlignment="1" applyProtection="1">
      <alignment horizontal="right" vertical="center"/>
      <protection hidden="1"/>
    </xf>
    <xf numFmtId="2" fontId="3" fillId="0" borderId="129" xfId="3" applyNumberFormat="1" applyFont="1" applyBorder="1" applyAlignment="1" applyProtection="1">
      <alignment horizontal="center" vertical="center"/>
      <protection hidden="1"/>
    </xf>
    <xf numFmtId="2" fontId="3" fillId="0" borderId="128" xfId="3" applyNumberFormat="1" applyFont="1" applyBorder="1" applyAlignment="1" applyProtection="1">
      <alignment horizontal="center" vertical="center"/>
      <protection hidden="1"/>
    </xf>
    <xf numFmtId="2" fontId="3" fillId="0" borderId="130" xfId="3" applyNumberFormat="1" applyFont="1" applyBorder="1" applyAlignment="1" applyProtection="1">
      <alignment horizontal="center" vertical="center"/>
      <protection hidden="1"/>
    </xf>
    <xf numFmtId="170" fontId="3" fillId="0" borderId="306" xfId="3" applyNumberFormat="1" applyFont="1" applyFill="1" applyBorder="1" applyAlignment="1" applyProtection="1">
      <alignment horizontal="center" vertical="center"/>
      <protection hidden="1"/>
    </xf>
    <xf numFmtId="170" fontId="3" fillId="0" borderId="276" xfId="3" applyNumberFormat="1" applyFont="1" applyFill="1" applyBorder="1" applyAlignment="1" applyProtection="1">
      <alignment horizontal="center" vertical="center"/>
      <protection hidden="1"/>
    </xf>
    <xf numFmtId="0" fontId="3" fillId="0" borderId="392" xfId="3" applyNumberFormat="1" applyFont="1" applyBorder="1" applyAlignment="1" applyProtection="1">
      <alignment horizontal="right" vertical="center" wrapText="1"/>
      <protection hidden="1"/>
    </xf>
    <xf numFmtId="0" fontId="3" fillId="0" borderId="291" xfId="3" applyNumberFormat="1" applyFont="1" applyBorder="1" applyAlignment="1" applyProtection="1">
      <alignment horizontal="right" vertical="center" wrapText="1"/>
      <protection hidden="1"/>
    </xf>
    <xf numFmtId="0" fontId="3" fillId="0" borderId="390" xfId="3" applyFont="1" applyFill="1" applyBorder="1" applyAlignment="1" applyProtection="1">
      <alignment horizontal="center" vertical="center"/>
      <protection hidden="1"/>
    </xf>
    <xf numFmtId="0" fontId="3" fillId="0" borderId="276" xfId="3" applyFont="1" applyFill="1" applyBorder="1" applyAlignment="1" applyProtection="1">
      <alignment horizontal="center" vertical="center"/>
      <protection hidden="1"/>
    </xf>
    <xf numFmtId="0" fontId="3" fillId="12" borderId="363" xfId="3" applyFont="1" applyFill="1" applyBorder="1" applyAlignment="1">
      <alignment horizontal="center" vertical="center"/>
    </xf>
    <xf numFmtId="0" fontId="3" fillId="0" borderId="367" xfId="3" applyBorder="1" applyAlignment="1" applyProtection="1">
      <alignment horizontal="right" vertical="center"/>
      <protection hidden="1"/>
    </xf>
    <xf numFmtId="0" fontId="3" fillId="0" borderId="386" xfId="3" applyBorder="1" applyAlignment="1" applyProtection="1">
      <alignment horizontal="right" vertical="center"/>
      <protection hidden="1"/>
    </xf>
    <xf numFmtId="170" fontId="3" fillId="0" borderId="388" xfId="3" applyNumberFormat="1" applyFont="1" applyBorder="1" applyAlignment="1" applyProtection="1">
      <alignment horizontal="center" vertical="center"/>
      <protection hidden="1"/>
    </xf>
    <xf numFmtId="170" fontId="3" fillId="0" borderId="173" xfId="3" applyNumberFormat="1" applyFont="1" applyBorder="1" applyAlignment="1" applyProtection="1">
      <alignment horizontal="center" vertical="center"/>
      <protection hidden="1"/>
    </xf>
    <xf numFmtId="170" fontId="3" fillId="0" borderId="385" xfId="3" applyNumberFormat="1" applyFont="1" applyBorder="1" applyAlignment="1" applyProtection="1">
      <alignment horizontal="center" vertical="center"/>
      <protection hidden="1"/>
    </xf>
    <xf numFmtId="2" fontId="3" fillId="0" borderId="306" xfId="3" applyNumberFormat="1" applyFont="1" applyFill="1" applyBorder="1" applyAlignment="1" applyProtection="1">
      <alignment horizontal="center" vertical="center"/>
      <protection hidden="1"/>
    </xf>
    <xf numFmtId="2" fontId="3" fillId="0" borderId="276" xfId="3" applyNumberFormat="1" applyFont="1" applyFill="1" applyBorder="1" applyAlignment="1" applyProtection="1">
      <alignment horizontal="center" vertical="center"/>
      <protection hidden="1"/>
    </xf>
    <xf numFmtId="0" fontId="3" fillId="0" borderId="173" xfId="3" applyFill="1" applyBorder="1" applyAlignment="1">
      <alignment horizontal="center" vertical="center"/>
    </xf>
    <xf numFmtId="0" fontId="3" fillId="0" borderId="387" xfId="3" applyFill="1" applyBorder="1" applyAlignment="1">
      <alignment horizontal="center" vertical="center"/>
    </xf>
    <xf numFmtId="170" fontId="3" fillId="14" borderId="173" xfId="3" applyNumberFormat="1" applyFill="1" applyBorder="1" applyAlignment="1" applyProtection="1">
      <alignment horizontal="center" vertical="center"/>
      <protection locked="0"/>
    </xf>
    <xf numFmtId="170" fontId="3" fillId="14" borderId="385" xfId="3" applyNumberFormat="1" applyFill="1" applyBorder="1" applyAlignment="1" applyProtection="1">
      <alignment horizontal="center" vertical="center"/>
      <protection locked="0"/>
    </xf>
    <xf numFmtId="0" fontId="3" fillId="0" borderId="384" xfId="3" applyFont="1" applyFill="1" applyBorder="1" applyAlignment="1" applyProtection="1">
      <alignment horizontal="left" vertical="center"/>
      <protection hidden="1"/>
    </xf>
    <xf numFmtId="0" fontId="3" fillId="0" borderId="363" xfId="3" applyFont="1" applyFill="1" applyBorder="1" applyAlignment="1" applyProtection="1">
      <alignment horizontal="left" vertical="center"/>
      <protection hidden="1"/>
    </xf>
    <xf numFmtId="0" fontId="3" fillId="0" borderId="384" xfId="3" applyFont="1" applyFill="1" applyBorder="1" applyAlignment="1" applyProtection="1">
      <alignment horizontal="center" vertical="center"/>
      <protection hidden="1"/>
    </xf>
    <xf numFmtId="0" fontId="3" fillId="0" borderId="363" xfId="3" applyFont="1" applyFill="1" applyBorder="1" applyAlignment="1" applyProtection="1">
      <alignment horizontal="center" vertical="center"/>
      <protection hidden="1"/>
    </xf>
    <xf numFmtId="0" fontId="3" fillId="0" borderId="685" xfId="3" applyBorder="1" applyAlignment="1" applyProtection="1">
      <alignment horizontal="left" vertical="center"/>
      <protection hidden="1"/>
    </xf>
    <xf numFmtId="0" fontId="3" fillId="0" borderId="689" xfId="3" applyBorder="1" applyAlignment="1" applyProtection="1">
      <alignment horizontal="left" vertical="center"/>
      <protection hidden="1"/>
    </xf>
    <xf numFmtId="0" fontId="3" fillId="0" borderId="685" xfId="3" applyNumberFormat="1" applyBorder="1" applyAlignment="1" applyProtection="1">
      <alignment horizontal="left" vertical="center"/>
      <protection hidden="1"/>
    </xf>
    <xf numFmtId="164" fontId="3" fillId="0" borderId="685" xfId="3" applyNumberFormat="1" applyBorder="1" applyAlignment="1" applyProtection="1">
      <alignment horizontal="center" vertical="center"/>
      <protection hidden="1"/>
    </xf>
    <xf numFmtId="0" fontId="8" fillId="0" borderId="752" xfId="3" applyFont="1" applyBorder="1" applyAlignment="1">
      <alignment vertical="center"/>
    </xf>
    <xf numFmtId="0" fontId="8" fillId="0" borderId="679" xfId="3" applyFont="1" applyBorder="1" applyAlignment="1">
      <alignment vertical="center"/>
    </xf>
    <xf numFmtId="0" fontId="8" fillId="0" borderId="680" xfId="3" applyFont="1" applyBorder="1" applyAlignment="1">
      <alignment vertical="center"/>
    </xf>
    <xf numFmtId="0" fontId="23" fillId="0" borderId="6" xfId="3" applyFont="1" applyBorder="1" applyAlignment="1" applyProtection="1">
      <protection locked="0"/>
    </xf>
    <xf numFmtId="0" fontId="3" fillId="0" borderId="0" xfId="3" applyBorder="1" applyAlignment="1">
      <alignment vertical="center"/>
    </xf>
    <xf numFmtId="0" fontId="3" fillId="0" borderId="498" xfId="3" applyBorder="1" applyAlignment="1">
      <alignment vertical="center"/>
    </xf>
    <xf numFmtId="0" fontId="3" fillId="0" borderId="6" xfId="3" applyBorder="1" applyAlignment="1" applyProtection="1">
      <protection hidden="1"/>
    </xf>
    <xf numFmtId="0" fontId="3" fillId="0" borderId="102" xfId="3" applyBorder="1" applyAlignment="1">
      <alignment vertical="justify"/>
    </xf>
    <xf numFmtId="0" fontId="3" fillId="0" borderId="677" xfId="3" applyBorder="1" applyAlignment="1">
      <alignment vertical="justify"/>
    </xf>
    <xf numFmtId="0" fontId="3" fillId="0" borderId="654" xfId="3" applyBorder="1" applyAlignment="1">
      <alignment vertical="justify"/>
    </xf>
    <xf numFmtId="0" fontId="3" fillId="0" borderId="627" xfId="3" applyFont="1" applyBorder="1" applyAlignment="1" applyProtection="1">
      <alignment horizontal="left" vertical="center"/>
      <protection locked="0"/>
    </xf>
    <xf numFmtId="0" fontId="3" fillId="0" borderId="664" xfId="3" applyFont="1" applyBorder="1" applyAlignment="1" applyProtection="1">
      <alignment horizontal="left" vertical="center"/>
      <protection locked="0"/>
    </xf>
    <xf numFmtId="0" fontId="3" fillId="0" borderId="133" xfId="3" applyFont="1" applyBorder="1" applyAlignment="1" applyProtection="1">
      <alignment horizontal="left" vertical="center"/>
      <protection locked="0"/>
    </xf>
    <xf numFmtId="0" fontId="8" fillId="0" borderId="737" xfId="3" applyFont="1" applyBorder="1" applyAlignment="1">
      <alignment vertical="center"/>
    </xf>
    <xf numFmtId="0" fontId="8" fillId="0" borderId="621" xfId="3" applyFont="1" applyBorder="1" applyAlignment="1">
      <alignment vertical="center"/>
    </xf>
    <xf numFmtId="0" fontId="8" fillId="0" borderId="622" xfId="3" applyFont="1" applyBorder="1" applyAlignment="1">
      <alignment vertical="center"/>
    </xf>
    <xf numFmtId="0" fontId="3" fillId="0" borderId="786" xfId="3" applyFont="1" applyBorder="1" applyAlignment="1">
      <alignment horizontal="left" vertical="center"/>
    </xf>
    <xf numFmtId="0" fontId="3" fillId="0" borderId="787" xfId="3" applyFont="1" applyBorder="1" applyAlignment="1">
      <alignment horizontal="left" vertical="center"/>
    </xf>
    <xf numFmtId="170" fontId="3" fillId="0" borderId="914" xfId="3" applyNumberFormat="1" applyBorder="1" applyAlignment="1" applyProtection="1">
      <alignment horizontal="center" vertical="center"/>
      <protection locked="0"/>
    </xf>
    <xf numFmtId="0" fontId="3" fillId="0" borderId="794" xfId="3" applyFont="1" applyBorder="1" applyAlignment="1">
      <alignment horizontal="left" vertical="center"/>
    </xf>
    <xf numFmtId="0" fontId="3" fillId="0" borderId="795" xfId="3" applyFont="1" applyBorder="1" applyAlignment="1">
      <alignment horizontal="left" vertical="center"/>
    </xf>
    <xf numFmtId="0" fontId="3" fillId="0" borderId="104" xfId="3" applyBorder="1" applyAlignment="1" applyProtection="1">
      <alignment horizontal="center" vertical="justify"/>
      <protection hidden="1"/>
    </xf>
    <xf numFmtId="0" fontId="3" fillId="0" borderId="636" xfId="3" applyBorder="1" applyAlignment="1" applyProtection="1">
      <alignment horizontal="center" vertical="justify"/>
      <protection hidden="1"/>
    </xf>
    <xf numFmtId="0" fontId="3" fillId="0" borderId="105" xfId="3" applyBorder="1" applyAlignment="1" applyProtection="1">
      <alignment horizontal="center" vertical="justify"/>
      <protection hidden="1"/>
    </xf>
    <xf numFmtId="1" fontId="3" fillId="0" borderId="150" xfId="3" applyNumberFormat="1" applyFont="1" applyFill="1" applyBorder="1" applyAlignment="1" applyProtection="1">
      <alignment horizontal="center" vertical="center"/>
      <protection hidden="1"/>
    </xf>
    <xf numFmtId="1" fontId="3" fillId="0" borderId="26" xfId="3" applyNumberFormat="1" applyFont="1" applyFill="1" applyBorder="1" applyAlignment="1" applyProtection="1">
      <alignment horizontal="center" vertical="center"/>
      <protection hidden="1"/>
    </xf>
    <xf numFmtId="1" fontId="3" fillId="0" borderId="172" xfId="3" applyNumberFormat="1" applyFont="1" applyFill="1" applyBorder="1" applyAlignment="1" applyProtection="1">
      <alignment horizontal="center" vertical="center"/>
      <protection hidden="1"/>
    </xf>
    <xf numFmtId="170" fontId="3" fillId="0" borderId="114" xfId="4" applyNumberFormat="1" applyFont="1" applyFill="1" applyBorder="1" applyAlignment="1" applyProtection="1">
      <alignment horizontal="center" vertical="center"/>
      <protection hidden="1"/>
    </xf>
    <xf numFmtId="170" fontId="3" fillId="0" borderId="145" xfId="4" applyNumberFormat="1" applyFont="1" applyFill="1" applyBorder="1" applyAlignment="1" applyProtection="1">
      <alignment horizontal="center" vertical="center"/>
      <protection hidden="1"/>
    </xf>
    <xf numFmtId="0" fontId="3" fillId="12" borderId="8" xfId="3" applyFont="1" applyFill="1" applyBorder="1" applyAlignment="1" applyProtection="1">
      <alignment horizontal="center" vertical="center"/>
      <protection hidden="1"/>
    </xf>
    <xf numFmtId="0" fontId="3" fillId="12" borderId="9" xfId="3" applyFont="1" applyFill="1" applyBorder="1" applyAlignment="1" applyProtection="1">
      <alignment horizontal="center" vertical="center"/>
      <protection hidden="1"/>
    </xf>
    <xf numFmtId="0" fontId="19" fillId="0" borderId="9" xfId="3" applyFont="1" applyFill="1" applyBorder="1" applyAlignment="1" applyProtection="1">
      <alignment horizontal="right" vertical="center"/>
      <protection hidden="1"/>
    </xf>
    <xf numFmtId="0" fontId="3" fillId="0" borderId="123" xfId="3" applyFill="1" applyBorder="1" applyAlignment="1">
      <alignment horizontal="center" vertical="center"/>
    </xf>
    <xf numFmtId="0" fontId="3" fillId="0" borderId="331" xfId="3" applyFont="1" applyFill="1" applyBorder="1" applyAlignment="1">
      <alignment horizontal="right" vertical="center"/>
    </xf>
    <xf numFmtId="1" fontId="3" fillId="2" borderId="44" xfId="3" applyNumberFormat="1" applyFont="1" applyFill="1" applyBorder="1" applyAlignment="1" applyProtection="1">
      <alignment horizontal="center" vertical="center"/>
      <protection locked="0"/>
    </xf>
    <xf numFmtId="0" fontId="9" fillId="0" borderId="6" xfId="3" applyFont="1" applyFill="1" applyBorder="1" applyAlignment="1">
      <alignment horizontal="right" vertical="center"/>
    </xf>
    <xf numFmtId="0" fontId="9" fillId="0" borderId="36" xfId="3" applyFont="1" applyFill="1" applyBorder="1" applyAlignment="1">
      <alignment horizontal="right" vertical="center"/>
    </xf>
    <xf numFmtId="0" fontId="19" fillId="0" borderId="155" xfId="3" applyFont="1" applyFill="1" applyBorder="1" applyAlignment="1" applyProtection="1">
      <alignment horizontal="right" vertical="center"/>
      <protection hidden="1"/>
    </xf>
    <xf numFmtId="0" fontId="19" fillId="0" borderId="207" xfId="3" applyFont="1" applyFill="1" applyBorder="1" applyAlignment="1" applyProtection="1">
      <alignment horizontal="right" vertical="center"/>
      <protection hidden="1"/>
    </xf>
    <xf numFmtId="0" fontId="3" fillId="0" borderId="394" xfId="3" applyFont="1" applyFill="1" applyBorder="1" applyAlignment="1">
      <alignment horizontal="center" vertical="center"/>
    </xf>
    <xf numFmtId="0" fontId="3" fillId="0" borderId="49" xfId="3" applyFont="1" applyFill="1" applyBorder="1" applyAlignment="1">
      <alignment horizontal="center" vertical="center"/>
    </xf>
    <xf numFmtId="10" fontId="3" fillId="0" borderId="150" xfId="3" applyNumberFormat="1" applyFont="1" applyFill="1" applyBorder="1" applyAlignment="1" applyProtection="1">
      <alignment horizontal="center" vertical="center"/>
      <protection hidden="1"/>
    </xf>
    <xf numFmtId="10" fontId="3" fillId="0" borderId="26" xfId="3" applyNumberFormat="1" applyFont="1" applyFill="1" applyBorder="1" applyAlignment="1" applyProtection="1">
      <alignment horizontal="center" vertical="center"/>
      <protection hidden="1"/>
    </xf>
    <xf numFmtId="10" fontId="3" fillId="0" borderId="172" xfId="3" applyNumberFormat="1" applyFont="1" applyFill="1" applyBorder="1" applyAlignment="1" applyProtection="1">
      <alignment horizontal="center" vertical="center"/>
      <protection hidden="1"/>
    </xf>
    <xf numFmtId="10" fontId="3" fillId="0" borderId="154" xfId="3" applyNumberFormat="1" applyFont="1" applyFill="1" applyBorder="1" applyAlignment="1" applyProtection="1">
      <alignment horizontal="center" vertical="center"/>
      <protection hidden="1"/>
    </xf>
    <xf numFmtId="10" fontId="3" fillId="0" borderId="155" xfId="3" applyNumberFormat="1" applyFont="1" applyFill="1" applyBorder="1" applyAlignment="1" applyProtection="1">
      <alignment horizontal="center" vertical="center"/>
      <protection hidden="1"/>
    </xf>
    <xf numFmtId="10" fontId="3" fillId="0" borderId="207" xfId="3" applyNumberFormat="1" applyFont="1" applyFill="1" applyBorder="1" applyAlignment="1" applyProtection="1">
      <alignment horizontal="center" vertical="center"/>
      <protection hidden="1"/>
    </xf>
    <xf numFmtId="1" fontId="3" fillId="2" borderId="132" xfId="3" applyNumberFormat="1" applyFont="1" applyFill="1" applyBorder="1" applyAlignment="1" applyProtection="1">
      <alignment horizontal="center" vertical="center"/>
      <protection locked="0"/>
    </xf>
    <xf numFmtId="0" fontId="9" fillId="0" borderId="101" xfId="3" applyFont="1" applyBorder="1" applyAlignment="1">
      <alignment horizontal="center" vertical="center"/>
    </xf>
    <xf numFmtId="0" fontId="9" fillId="0" borderId="120" xfId="3" applyFont="1" applyBorder="1" applyAlignment="1" applyProtection="1">
      <alignment horizontal="center" vertical="top"/>
      <protection hidden="1"/>
    </xf>
    <xf numFmtId="0" fontId="9" fillId="0" borderId="60" xfId="3" applyFont="1" applyBorder="1" applyAlignment="1" applyProtection="1">
      <alignment horizontal="center" vertical="top"/>
      <protection hidden="1"/>
    </xf>
    <xf numFmtId="0" fontId="9" fillId="0" borderId="63" xfId="3" applyFont="1" applyBorder="1" applyAlignment="1" applyProtection="1">
      <alignment horizontal="center" vertical="top"/>
      <protection hidden="1"/>
    </xf>
    <xf numFmtId="0" fontId="9" fillId="0" borderId="0" xfId="3" applyFont="1" applyBorder="1" applyAlignment="1" applyProtection="1">
      <alignment horizontal="center" vertical="center"/>
    </xf>
    <xf numFmtId="0" fontId="3" fillId="0" borderId="0" xfId="3" applyBorder="1" applyAlignment="1">
      <alignment horizontal="center" vertical="center"/>
    </xf>
    <xf numFmtId="0" fontId="3" fillId="0" borderId="498" xfId="3" applyBorder="1" applyAlignment="1">
      <alignment horizontal="center" vertical="center"/>
    </xf>
    <xf numFmtId="0" fontId="22" fillId="0" borderId="0" xfId="3" applyFont="1" applyBorder="1" applyAlignment="1" applyProtection="1">
      <alignment horizontal="center" vertical="center"/>
    </xf>
    <xf numFmtId="0" fontId="3" fillId="0" borderId="77" xfId="3" applyFont="1" applyBorder="1" applyAlignment="1" applyProtection="1">
      <alignment horizontal="left" vertical="center"/>
      <protection locked="0"/>
    </xf>
    <xf numFmtId="0" fontId="3" fillId="0" borderId="81" xfId="3" applyFont="1" applyBorder="1" applyAlignment="1" applyProtection="1">
      <alignment horizontal="left" vertical="center"/>
      <protection locked="0"/>
    </xf>
    <xf numFmtId="0" fontId="3" fillId="0" borderId="710" xfId="3" applyFont="1" applyBorder="1" applyAlignment="1" applyProtection="1">
      <alignment horizontal="left" vertical="center"/>
      <protection locked="0"/>
    </xf>
    <xf numFmtId="0" fontId="3" fillId="12" borderId="397" xfId="3" applyFont="1" applyFill="1" applyBorder="1" applyAlignment="1">
      <alignment horizontal="center" vertical="center"/>
    </xf>
    <xf numFmtId="0" fontId="3" fillId="12" borderId="6" xfId="3" applyFont="1" applyFill="1" applyBorder="1" applyAlignment="1">
      <alignment horizontal="center" vertical="center"/>
    </xf>
    <xf numFmtId="0" fontId="3" fillId="12" borderId="114" xfId="3" applyFont="1" applyFill="1" applyBorder="1" applyAlignment="1">
      <alignment horizontal="center" vertical="center"/>
    </xf>
    <xf numFmtId="0" fontId="3" fillId="12" borderId="115" xfId="3" applyFont="1" applyFill="1" applyBorder="1" applyAlignment="1">
      <alignment horizontal="center" vertical="center"/>
    </xf>
    <xf numFmtId="0" fontId="23" fillId="0" borderId="6" xfId="3" applyFont="1" applyFill="1" applyBorder="1" applyAlignment="1" applyProtection="1">
      <protection hidden="1"/>
    </xf>
    <xf numFmtId="0" fontId="3" fillId="0" borderId="0" xfId="3" applyFill="1" applyBorder="1" applyAlignment="1" applyProtection="1">
      <alignment horizontal="center" vertical="center"/>
    </xf>
    <xf numFmtId="0" fontId="3" fillId="0" borderId="16" xfId="3" applyFill="1" applyBorder="1" applyAlignment="1" applyProtection="1">
      <alignment horizontal="center" vertical="center"/>
    </xf>
    <xf numFmtId="0" fontId="3" fillId="0" borderId="39" xfId="3" applyFill="1" applyBorder="1" applyAlignment="1">
      <alignment horizontal="center"/>
    </xf>
    <xf numFmtId="0" fontId="3" fillId="0" borderId="40" xfId="3" applyFill="1" applyBorder="1" applyAlignment="1">
      <alignment horizontal="center"/>
    </xf>
    <xf numFmtId="0" fontId="3" fillId="0" borderId="18" xfId="3" applyFill="1" applyBorder="1" applyAlignment="1">
      <alignment horizontal="center"/>
    </xf>
    <xf numFmtId="166" fontId="3" fillId="0" borderId="446" xfId="3" applyNumberFormat="1" applyBorder="1" applyAlignment="1">
      <alignment horizontal="center" vertical="center"/>
    </xf>
    <xf numFmtId="166" fontId="3" fillId="0" borderId="445" xfId="3" applyNumberFormat="1" applyBorder="1" applyAlignment="1">
      <alignment horizontal="center" vertical="center"/>
    </xf>
    <xf numFmtId="0" fontId="3" fillId="0" borderId="446" xfId="3" applyBorder="1" applyAlignment="1">
      <alignment horizontal="left" vertical="center"/>
    </xf>
    <xf numFmtId="0" fontId="3" fillId="0" borderId="445" xfId="3" applyBorder="1" applyAlignment="1">
      <alignment horizontal="left" vertical="center"/>
    </xf>
    <xf numFmtId="0" fontId="3" fillId="0" borderId="444" xfId="3" applyBorder="1" applyAlignment="1">
      <alignment horizontal="left" vertical="center"/>
    </xf>
    <xf numFmtId="0" fontId="3" fillId="0" borderId="0" xfId="3" applyFill="1" applyBorder="1" applyAlignment="1">
      <alignment horizontal="center"/>
    </xf>
    <xf numFmtId="0" fontId="23" fillId="0" borderId="40" xfId="3" applyFont="1" applyFill="1" applyBorder="1" applyAlignment="1">
      <alignment horizontal="center" vertical="top"/>
    </xf>
    <xf numFmtId="0" fontId="23" fillId="0" borderId="18" xfId="3" applyFont="1" applyFill="1" applyBorder="1" applyAlignment="1">
      <alignment horizontal="center" vertical="top"/>
    </xf>
    <xf numFmtId="0" fontId="23" fillId="0" borderId="218" xfId="3" applyFont="1" applyFill="1" applyBorder="1" applyAlignment="1">
      <alignment horizontal="center" vertical="top"/>
    </xf>
    <xf numFmtId="0" fontId="23" fillId="0" borderId="598" xfId="3" applyFont="1" applyFill="1" applyBorder="1" applyAlignment="1">
      <alignment horizontal="center" vertical="top"/>
    </xf>
    <xf numFmtId="0" fontId="23" fillId="0" borderId="40" xfId="3" applyFont="1" applyFill="1" applyBorder="1" applyAlignment="1">
      <alignment horizontal="justify" vertical="top" wrapText="1"/>
    </xf>
    <xf numFmtId="0" fontId="23" fillId="0" borderId="218" xfId="3" applyFont="1" applyFill="1" applyBorder="1" applyAlignment="1">
      <alignment horizontal="justify" vertical="top" wrapText="1"/>
    </xf>
    <xf numFmtId="0" fontId="23" fillId="0" borderId="114" xfId="3" applyFont="1" applyFill="1" applyBorder="1" applyAlignment="1" applyProtection="1">
      <protection hidden="1"/>
    </xf>
    <xf numFmtId="0" fontId="23" fillId="0" borderId="0" xfId="3" applyFont="1" applyFill="1" applyBorder="1" applyAlignment="1"/>
    <xf numFmtId="0" fontId="73" fillId="0" borderId="97" xfId="3" applyFont="1" applyFill="1" applyBorder="1" applyAlignment="1">
      <alignment horizontal="center" vertical="center"/>
    </xf>
    <xf numFmtId="0" fontId="73" fillId="0" borderId="98" xfId="3" applyFont="1" applyFill="1" applyBorder="1" applyAlignment="1">
      <alignment horizontal="center" vertical="center"/>
    </xf>
    <xf numFmtId="0" fontId="73" fillId="0" borderId="99" xfId="3" applyFont="1" applyFill="1" applyBorder="1" applyAlignment="1">
      <alignment horizontal="center" vertical="center"/>
    </xf>
    <xf numFmtId="49" fontId="22" fillId="0" borderId="6" xfId="3" applyNumberFormat="1" applyFont="1" applyFill="1" applyBorder="1" applyAlignment="1" applyProtection="1">
      <alignment horizontal="center"/>
    </xf>
    <xf numFmtId="49" fontId="23" fillId="0" borderId="6" xfId="3" applyNumberFormat="1" applyFont="1" applyBorder="1" applyAlignment="1" applyProtection="1">
      <alignment horizontal="center"/>
      <protection locked="0"/>
    </xf>
    <xf numFmtId="0" fontId="3" fillId="0" borderId="620" xfId="3" applyFill="1" applyBorder="1" applyAlignment="1">
      <alignment horizontal="center"/>
    </xf>
    <xf numFmtId="0" fontId="3" fillId="0" borderId="621" xfId="3" applyFill="1" applyBorder="1" applyAlignment="1">
      <alignment horizontal="center"/>
    </xf>
    <xf numFmtId="0" fontId="5" fillId="0" borderId="621" xfId="3" applyFont="1" applyFill="1" applyBorder="1" applyAlignment="1">
      <alignment horizontal="left" vertical="center"/>
    </xf>
    <xf numFmtId="0" fontId="9" fillId="0" borderId="2"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2" xfId="3" applyFont="1" applyFill="1" applyBorder="1" applyAlignment="1">
      <alignment vertical="center"/>
    </xf>
    <xf numFmtId="0" fontId="9" fillId="0" borderId="0" xfId="3" applyFont="1" applyFill="1" applyBorder="1" applyAlignment="1">
      <alignment vertical="center"/>
    </xf>
    <xf numFmtId="49" fontId="23" fillId="0" borderId="0" xfId="3" applyNumberFormat="1" applyFont="1" applyFill="1" applyBorder="1" applyAlignment="1" applyProtection="1">
      <alignment horizontal="center"/>
      <protection locked="0"/>
    </xf>
    <xf numFmtId="0" fontId="3" fillId="0" borderId="0" xfId="3" applyFill="1" applyBorder="1" applyAlignment="1" applyProtection="1">
      <alignment vertical="center"/>
    </xf>
    <xf numFmtId="0" fontId="3" fillId="0" borderId="16" xfId="3" applyFill="1" applyBorder="1" applyAlignment="1" applyProtection="1">
      <alignment vertical="center"/>
    </xf>
    <xf numFmtId="0" fontId="68" fillId="0" borderId="98" xfId="3" applyFont="1" applyFill="1" applyBorder="1" applyAlignment="1">
      <alignment horizontal="center" vertical="center"/>
    </xf>
    <xf numFmtId="0" fontId="68" fillId="0" borderId="99" xfId="3" applyFont="1" applyFill="1" applyBorder="1" applyAlignment="1">
      <alignment horizontal="center" vertical="center"/>
    </xf>
    <xf numFmtId="49" fontId="23" fillId="0" borderId="0" xfId="3" applyNumberFormat="1" applyFont="1" applyFill="1" applyBorder="1" applyAlignment="1" applyProtection="1">
      <alignment horizontal="center"/>
    </xf>
    <xf numFmtId="0" fontId="5" fillId="0" borderId="621" xfId="3" applyFont="1" applyFill="1" applyBorder="1" applyAlignment="1">
      <alignment vertical="center"/>
    </xf>
    <xf numFmtId="0" fontId="5" fillId="0" borderId="732" xfId="3" applyFont="1" applyFill="1" applyBorder="1" applyAlignment="1">
      <alignment vertical="center"/>
    </xf>
    <xf numFmtId="0" fontId="23" fillId="0" borderId="6" xfId="3" applyFont="1" applyFill="1" applyBorder="1" applyAlignment="1" applyProtection="1">
      <protection locked="0"/>
    </xf>
    <xf numFmtId="164" fontId="6" fillId="0" borderId="944" xfId="3" applyNumberFormat="1" applyFont="1" applyFill="1" applyBorder="1" applyAlignment="1" applyProtection="1">
      <alignment horizontal="left" vertical="center"/>
      <protection hidden="1"/>
    </xf>
    <xf numFmtId="0" fontId="3" fillId="0" borderId="965" xfId="3" applyNumberFormat="1" applyFont="1" applyBorder="1" applyAlignment="1" applyProtection="1">
      <alignment horizontal="left" vertical="center"/>
      <protection hidden="1"/>
    </xf>
    <xf numFmtId="0" fontId="3" fillId="0" borderId="843" xfId="3" applyNumberFormat="1" applyBorder="1" applyAlignment="1" applyProtection="1">
      <alignment horizontal="left" vertical="center"/>
      <protection hidden="1"/>
    </xf>
    <xf numFmtId="0" fontId="3" fillId="0" borderId="966" xfId="3" applyNumberFormat="1" applyBorder="1" applyAlignment="1" applyProtection="1">
      <alignment horizontal="left" vertical="center"/>
      <protection hidden="1"/>
    </xf>
    <xf numFmtId="164" fontId="3" fillId="0" borderId="965" xfId="3" applyNumberFormat="1" applyBorder="1" applyAlignment="1" applyProtection="1">
      <alignment horizontal="center" vertical="center"/>
      <protection hidden="1"/>
    </xf>
    <xf numFmtId="164" fontId="3" fillId="0" borderId="843" xfId="3" applyNumberFormat="1" applyBorder="1" applyAlignment="1" applyProtection="1">
      <alignment horizontal="center" vertical="center"/>
      <protection hidden="1"/>
    </xf>
    <xf numFmtId="164" fontId="3" fillId="0" borderId="966" xfId="3" applyNumberFormat="1" applyBorder="1" applyAlignment="1" applyProtection="1">
      <alignment horizontal="center" vertical="center"/>
      <protection hidden="1"/>
    </xf>
    <xf numFmtId="0" fontId="3" fillId="0" borderId="964" xfId="3" applyBorder="1" applyAlignment="1" applyProtection="1">
      <alignment horizontal="left" vertical="center"/>
      <protection hidden="1"/>
    </xf>
    <xf numFmtId="0" fontId="3" fillId="0" borderId="967" xfId="3" applyBorder="1" applyAlignment="1" applyProtection="1">
      <alignment horizontal="left" vertical="center"/>
      <protection hidden="1"/>
    </xf>
    <xf numFmtId="49" fontId="23" fillId="0" borderId="6" xfId="3" applyNumberFormat="1" applyFont="1" applyBorder="1" applyAlignment="1" applyProtection="1">
      <alignment horizontal="left"/>
      <protection locked="0"/>
    </xf>
    <xf numFmtId="49" fontId="23" fillId="0" borderId="6" xfId="3" applyNumberFormat="1" applyFont="1" applyFill="1" applyBorder="1" applyAlignment="1" applyProtection="1">
      <alignment horizontal="center"/>
      <protection locked="0"/>
    </xf>
    <xf numFmtId="0" fontId="23" fillId="0" borderId="16" xfId="3" applyFont="1" applyFill="1" applyBorder="1" applyAlignment="1"/>
    <xf numFmtId="0" fontId="3" fillId="0" borderId="2" xfId="3" applyFill="1" applyBorder="1" applyAlignment="1">
      <alignment horizontal="center"/>
    </xf>
    <xf numFmtId="0" fontId="8" fillId="0" borderId="2" xfId="3" applyFont="1" applyBorder="1" applyAlignment="1">
      <alignment horizontal="left" vertical="center"/>
    </xf>
    <xf numFmtId="0" fontId="8" fillId="0" borderId="0" xfId="3" applyFont="1" applyBorder="1" applyAlignment="1">
      <alignment horizontal="left" vertical="center"/>
    </xf>
    <xf numFmtId="0" fontId="8" fillId="0" borderId="35" xfId="3" applyFont="1" applyBorder="1" applyAlignment="1">
      <alignment horizontal="left" vertical="center"/>
    </xf>
    <xf numFmtId="0" fontId="3" fillId="0" borderId="73" xfId="3" applyBorder="1" applyAlignment="1">
      <alignment horizontal="left" vertical="center"/>
    </xf>
    <xf numFmtId="0" fontId="3" fillId="0" borderId="79" xfId="3" applyBorder="1" applyAlignment="1">
      <alignment horizontal="left" vertical="center"/>
    </xf>
    <xf numFmtId="0" fontId="3" fillId="0" borderId="375" xfId="3" applyBorder="1" applyAlignment="1">
      <alignment horizontal="left" vertical="center"/>
    </xf>
    <xf numFmtId="0" fontId="3" fillId="0" borderId="451" xfId="3" applyBorder="1" applyAlignment="1" applyProtection="1">
      <alignment horizontal="left" vertical="center"/>
    </xf>
    <xf numFmtId="0" fontId="3" fillId="0" borderId="450" xfId="3" applyBorder="1" applyAlignment="1" applyProtection="1">
      <alignment horizontal="left" vertical="center"/>
    </xf>
    <xf numFmtId="0" fontId="3" fillId="0" borderId="449" xfId="3" applyBorder="1" applyAlignment="1" applyProtection="1">
      <alignment horizontal="left" vertical="center"/>
    </xf>
    <xf numFmtId="0" fontId="7" fillId="0" borderId="0" xfId="3" applyFont="1" applyFill="1" applyBorder="1" applyAlignment="1">
      <alignment vertical="top"/>
    </xf>
    <xf numFmtId="0" fontId="7" fillId="0" borderId="16" xfId="3" applyFont="1" applyFill="1" applyBorder="1" applyAlignment="1">
      <alignment vertical="top"/>
    </xf>
    <xf numFmtId="0" fontId="3" fillId="0" borderId="225" xfId="3" applyFill="1" applyBorder="1" applyAlignment="1">
      <alignment horizontal="center"/>
    </xf>
    <xf numFmtId="0" fontId="3" fillId="0" borderId="218" xfId="3" applyFill="1" applyBorder="1" applyAlignment="1">
      <alignment horizontal="center"/>
    </xf>
    <xf numFmtId="0" fontId="3" fillId="0" borderId="119" xfId="3" applyBorder="1" applyAlignment="1">
      <alignment horizontal="left" vertical="center"/>
    </xf>
    <xf numFmtId="0" fontId="3" fillId="0" borderId="26" xfId="3" applyBorder="1" applyAlignment="1">
      <alignment horizontal="left" vertical="center"/>
    </xf>
    <xf numFmtId="0" fontId="3" fillId="0" borderId="331" xfId="3" applyBorder="1" applyAlignment="1">
      <alignment horizontal="left" vertical="center"/>
    </xf>
    <xf numFmtId="0" fontId="3" fillId="0" borderId="451" xfId="3" applyNumberFormat="1" applyBorder="1" applyAlignment="1" applyProtection="1">
      <alignment horizontal="center" vertical="center"/>
    </xf>
    <xf numFmtId="0" fontId="3" fillId="0" borderId="450" xfId="3" applyNumberFormat="1" applyBorder="1" applyAlignment="1" applyProtection="1">
      <alignment horizontal="center" vertical="center"/>
    </xf>
    <xf numFmtId="0" fontId="3" fillId="0" borderId="527" xfId="3" applyNumberFormat="1" applyBorder="1" applyAlignment="1" applyProtection="1">
      <alignment horizontal="center" vertical="center"/>
    </xf>
    <xf numFmtId="166" fontId="23" fillId="0" borderId="6" xfId="3" applyNumberFormat="1" applyFont="1" applyFill="1" applyBorder="1" applyAlignment="1" applyProtection="1">
      <protection hidden="1"/>
    </xf>
    <xf numFmtId="0" fontId="3" fillId="0" borderId="75" xfId="3" applyBorder="1" applyAlignment="1">
      <alignment horizontal="left" vertical="center"/>
    </xf>
    <xf numFmtId="0" fontId="3" fillId="0" borderId="80" xfId="3" applyBorder="1" applyAlignment="1">
      <alignment horizontal="left" vertical="center"/>
    </xf>
    <xf numFmtId="0" fontId="3" fillId="0" borderId="370" xfId="3" applyBorder="1" applyAlignment="1">
      <alignment horizontal="left" vertical="center"/>
    </xf>
    <xf numFmtId="0" fontId="23" fillId="0" borderId="114" xfId="3" applyFont="1" applyFill="1" applyBorder="1" applyAlignment="1" applyProtection="1">
      <alignment horizontal="left"/>
      <protection hidden="1"/>
    </xf>
    <xf numFmtId="0" fontId="9" fillId="0" borderId="12" xfId="3" applyFont="1" applyFill="1" applyBorder="1" applyAlignment="1">
      <alignment horizontal="center" vertical="center"/>
    </xf>
    <xf numFmtId="0" fontId="9" fillId="0" borderId="13" xfId="3" applyFont="1" applyFill="1" applyBorder="1" applyAlignment="1">
      <alignment horizontal="center" vertical="center"/>
    </xf>
    <xf numFmtId="0" fontId="9" fillId="0" borderId="60" xfId="3" applyFont="1" applyBorder="1" applyAlignment="1">
      <alignment vertical="center"/>
    </xf>
    <xf numFmtId="0" fontId="9" fillId="0" borderId="63" xfId="3" applyFont="1" applyBorder="1" applyAlignment="1">
      <alignment vertical="center"/>
    </xf>
    <xf numFmtId="0" fontId="3" fillId="0" borderId="6" xfId="3" applyBorder="1" applyAlignment="1">
      <alignment vertical="center"/>
    </xf>
    <xf numFmtId="0" fontId="9" fillId="0" borderId="60" xfId="3" applyFont="1" applyBorder="1" applyAlignment="1">
      <alignment horizontal="center" vertical="center"/>
    </xf>
    <xf numFmtId="0" fontId="23" fillId="0" borderId="0" xfId="3" applyFont="1" applyFill="1" applyBorder="1" applyAlignment="1">
      <alignment horizontal="left" vertical="center"/>
    </xf>
    <xf numFmtId="0" fontId="23" fillId="0" borderId="500" xfId="3" applyFont="1" applyFill="1" applyBorder="1" applyAlignment="1">
      <alignment horizontal="left" vertical="center"/>
    </xf>
    <xf numFmtId="49" fontId="3" fillId="0" borderId="0" xfId="3" applyNumberFormat="1" applyBorder="1" applyAlignment="1" applyProtection="1">
      <alignment horizontal="left"/>
      <protection hidden="1"/>
    </xf>
    <xf numFmtId="0" fontId="3" fillId="0" borderId="100" xfId="3" applyBorder="1" applyAlignment="1" applyProtection="1">
      <alignment horizontal="left" vertical="center"/>
      <protection hidden="1"/>
    </xf>
    <xf numFmtId="0" fontId="3" fillId="0" borderId="0" xfId="3" applyBorder="1" applyAlignment="1" applyProtection="1">
      <alignment horizontal="left" vertical="center"/>
      <protection hidden="1"/>
    </xf>
    <xf numFmtId="0" fontId="3" fillId="0" borderId="737" xfId="3" applyBorder="1" applyAlignment="1">
      <alignment horizontal="center"/>
    </xf>
    <xf numFmtId="0" fontId="3" fillId="0" borderId="621" xfId="3" applyBorder="1" applyAlignment="1">
      <alignment horizontal="center"/>
    </xf>
    <xf numFmtId="0" fontId="3" fillId="0" borderId="753" xfId="3" applyBorder="1" applyAlignment="1">
      <alignment horizontal="center"/>
    </xf>
    <xf numFmtId="0" fontId="3" fillId="0" borderId="12" xfId="3" applyBorder="1" applyAlignment="1">
      <alignment horizontal="center"/>
    </xf>
    <xf numFmtId="0" fontId="3" fillId="0" borderId="59" xfId="3" applyBorder="1" applyAlignment="1">
      <alignment horizontal="center"/>
    </xf>
    <xf numFmtId="0" fontId="3" fillId="0" borderId="60" xfId="3" applyBorder="1" applyAlignment="1">
      <alignment horizontal="center"/>
    </xf>
    <xf numFmtId="0" fontId="3" fillId="0" borderId="0" xfId="3" applyAlignment="1">
      <alignment horizontal="center"/>
    </xf>
    <xf numFmtId="0" fontId="3" fillId="0" borderId="60" xfId="3" applyBorder="1" applyAlignment="1">
      <alignment horizontal="center" vertical="center"/>
    </xf>
    <xf numFmtId="49" fontId="23" fillId="0" borderId="0" xfId="3" applyNumberFormat="1" applyFont="1" applyFill="1" applyBorder="1" applyAlignment="1" applyProtection="1"/>
    <xf numFmtId="0" fontId="68" fillId="0" borderId="0" xfId="3" applyFont="1" applyFill="1" applyBorder="1" applyAlignment="1">
      <alignment vertical="center"/>
    </xf>
    <xf numFmtId="0" fontId="69" fillId="2" borderId="501" xfId="3" applyFont="1" applyFill="1" applyBorder="1" applyAlignment="1">
      <alignment horizontal="left" vertical="center"/>
    </xf>
    <xf numFmtId="0" fontId="69" fillId="2" borderId="502" xfId="3" applyFont="1" applyFill="1" applyBorder="1" applyAlignment="1">
      <alignment horizontal="left" vertical="center"/>
    </xf>
    <xf numFmtId="0" fontId="69" fillId="2" borderId="109" xfId="3" applyFont="1" applyFill="1" applyBorder="1" applyAlignment="1">
      <alignment horizontal="left" vertical="center"/>
    </xf>
    <xf numFmtId="0" fontId="69" fillId="2" borderId="61" xfId="3" applyFont="1" applyFill="1" applyBorder="1" applyAlignment="1">
      <alignment horizontal="left" vertical="center"/>
    </xf>
    <xf numFmtId="0" fontId="5" fillId="0" borderId="943" xfId="3" applyFont="1" applyFill="1" applyBorder="1" applyAlignment="1">
      <alignment horizontal="left" vertical="center"/>
    </xf>
    <xf numFmtId="0" fontId="5" fillId="0" borderId="944" xfId="3" applyFont="1" applyFill="1" applyBorder="1" applyAlignment="1">
      <alignment horizontal="left" vertical="center"/>
    </xf>
    <xf numFmtId="0" fontId="23" fillId="0" borderId="0" xfId="3" applyFont="1" applyFill="1" applyBorder="1" applyAlignment="1">
      <alignment horizontal="left"/>
    </xf>
    <xf numFmtId="0" fontId="23" fillId="0" borderId="0" xfId="3" applyFont="1" applyFill="1" applyBorder="1" applyAlignment="1">
      <alignment horizontal="center" vertical="top"/>
    </xf>
    <xf numFmtId="0" fontId="23" fillId="0" borderId="577" xfId="3" applyFont="1" applyFill="1" applyBorder="1" applyAlignment="1">
      <alignment horizontal="center" vertical="top"/>
    </xf>
    <xf numFmtId="0" fontId="24" fillId="0" borderId="0" xfId="3" applyFont="1" applyFill="1" applyBorder="1" applyAlignment="1"/>
    <xf numFmtId="0" fontId="23" fillId="0" borderId="0" xfId="3" applyFont="1" applyFill="1" applyBorder="1" applyAlignment="1">
      <alignment horizontal="justify" vertical="top" wrapText="1"/>
    </xf>
    <xf numFmtId="49" fontId="22" fillId="0" borderId="6" xfId="3" applyNumberFormat="1" applyFont="1" applyFill="1" applyBorder="1" applyAlignment="1" applyProtection="1">
      <alignment horizontal="left"/>
      <protection locked="0"/>
    </xf>
    <xf numFmtId="0" fontId="3" fillId="0" borderId="13" xfId="3" applyBorder="1" applyAlignment="1">
      <alignment horizontal="center" vertical="center"/>
    </xf>
    <xf numFmtId="0" fontId="23" fillId="0" borderId="6" xfId="3" applyFont="1" applyBorder="1" applyAlignment="1" applyProtection="1">
      <alignment horizontal="left"/>
      <protection locked="0"/>
    </xf>
    <xf numFmtId="0" fontId="9" fillId="0" borderId="137" xfId="3" applyFont="1" applyBorder="1" applyAlignment="1">
      <alignment horizontal="center" vertical="center"/>
    </xf>
    <xf numFmtId="1" fontId="23" fillId="0" borderId="0" xfId="3" applyNumberFormat="1" applyFont="1" applyFill="1" applyBorder="1" applyAlignment="1" applyProtection="1">
      <alignment horizontal="center"/>
      <protection hidden="1"/>
    </xf>
    <xf numFmtId="49" fontId="3" fillId="0" borderId="0" xfId="3" applyNumberFormat="1" applyBorder="1" applyAlignment="1" applyProtection="1"/>
    <xf numFmtId="0" fontId="9" fillId="0" borderId="2" xfId="3" applyFont="1" applyFill="1" applyBorder="1" applyAlignment="1" applyProtection="1">
      <alignment vertical="center"/>
      <protection hidden="1"/>
    </xf>
    <xf numFmtId="0" fontId="9" fillId="0" borderId="0" xfId="3" applyFont="1" applyFill="1" applyBorder="1" applyAlignment="1" applyProtection="1">
      <alignment vertical="center"/>
      <protection hidden="1"/>
    </xf>
    <xf numFmtId="0" fontId="23" fillId="0" borderId="0" xfId="3" applyFont="1" applyFill="1" applyBorder="1" applyAlignment="1" applyProtection="1">
      <alignment vertical="center"/>
      <protection hidden="1"/>
    </xf>
    <xf numFmtId="0" fontId="68" fillId="0" borderId="97" xfId="3" applyFont="1" applyFill="1" applyBorder="1" applyAlignment="1">
      <alignment horizontal="center" vertical="center"/>
    </xf>
    <xf numFmtId="0" fontId="9" fillId="0" borderId="2" xfId="3" applyFont="1" applyFill="1" applyBorder="1" applyAlignment="1" applyProtection="1">
      <alignment horizontal="center" vertical="center"/>
      <protection hidden="1"/>
    </xf>
    <xf numFmtId="0" fontId="9" fillId="0" borderId="0" xfId="3" applyFont="1" applyFill="1" applyBorder="1" applyAlignment="1" applyProtection="1">
      <alignment horizontal="center" vertical="center"/>
      <protection hidden="1"/>
    </xf>
    <xf numFmtId="0" fontId="23" fillId="0" borderId="0" xfId="3" applyFont="1" applyFill="1" applyBorder="1" applyAlignment="1" applyProtection="1">
      <alignment horizontal="left"/>
      <protection hidden="1"/>
    </xf>
    <xf numFmtId="0" fontId="23" fillId="0" borderId="0" xfId="3" applyFont="1" applyFill="1" applyBorder="1" applyAlignment="1" applyProtection="1">
      <alignment horizontal="center" vertical="center"/>
      <protection hidden="1"/>
    </xf>
    <xf numFmtId="0" fontId="23" fillId="0" borderId="0" xfId="3" applyNumberFormat="1" applyFont="1" applyFill="1" applyBorder="1" applyAlignment="1" applyProtection="1">
      <alignment horizontal="center"/>
      <protection hidden="1"/>
    </xf>
    <xf numFmtId="0" fontId="23" fillId="0" borderId="6" xfId="3" applyNumberFormat="1" applyFont="1" applyFill="1" applyBorder="1" applyAlignment="1" applyProtection="1">
      <alignment horizontal="left"/>
      <protection hidden="1"/>
    </xf>
    <xf numFmtId="0" fontId="9" fillId="0" borderId="0" xfId="3" applyFont="1" applyFill="1" applyBorder="1" applyAlignment="1" applyProtection="1">
      <alignment horizontal="left" vertical="center"/>
      <protection hidden="1"/>
    </xf>
    <xf numFmtId="49" fontId="23" fillId="0" borderId="6" xfId="3" applyNumberFormat="1" applyFont="1" applyFill="1" applyBorder="1" applyAlignment="1" applyProtection="1">
      <alignment horizontal="left"/>
      <protection locked="0"/>
    </xf>
    <xf numFmtId="0" fontId="23" fillId="0" borderId="272" xfId="3" applyFont="1" applyBorder="1" applyAlignment="1" applyProtection="1">
      <alignment horizontal="left" vertical="center"/>
      <protection locked="0"/>
    </xf>
    <xf numFmtId="0" fontId="23" fillId="0" borderId="114" xfId="3" applyFont="1" applyBorder="1" applyAlignment="1" applyProtection="1">
      <alignment horizontal="left" vertical="center"/>
      <protection locked="0"/>
    </xf>
    <xf numFmtId="0" fontId="23" fillId="0" borderId="164" xfId="3" applyFont="1" applyBorder="1" applyAlignment="1" applyProtection="1">
      <alignment horizontal="left" vertical="center"/>
      <protection locked="0"/>
    </xf>
    <xf numFmtId="0" fontId="24" fillId="0" borderId="236" xfId="3" applyFont="1" applyBorder="1" applyAlignment="1" applyProtection="1">
      <alignment horizontal="left" vertical="center"/>
      <protection hidden="1"/>
    </xf>
    <xf numFmtId="0" fontId="24" fillId="0" borderId="195" xfId="3" applyFont="1" applyBorder="1" applyAlignment="1" applyProtection="1">
      <alignment horizontal="left" vertical="center"/>
      <protection hidden="1"/>
    </xf>
    <xf numFmtId="0" fontId="24" fillId="0" borderId="755" xfId="3" applyFont="1" applyBorder="1" applyAlignment="1" applyProtection="1">
      <alignment horizontal="left" vertical="center"/>
      <protection hidden="1"/>
    </xf>
    <xf numFmtId="0" fontId="8" fillId="0" borderId="620" xfId="3" applyFont="1" applyBorder="1" applyAlignment="1" applyProtection="1">
      <alignment horizontal="center" vertical="center"/>
      <protection hidden="1"/>
    </xf>
    <xf numFmtId="0" fontId="8" fillId="0" borderId="621" xfId="3" applyFont="1" applyBorder="1" applyAlignment="1" applyProtection="1">
      <alignment horizontal="center" vertical="center"/>
      <protection hidden="1"/>
    </xf>
    <xf numFmtId="0" fontId="8" fillId="0" borderId="732" xfId="3" applyFont="1" applyBorder="1" applyAlignment="1" applyProtection="1">
      <alignment horizontal="center" vertical="center"/>
      <protection hidden="1"/>
    </xf>
    <xf numFmtId="0" fontId="24" fillId="0" borderId="2" xfId="3" applyFont="1" applyBorder="1" applyAlignment="1" applyProtection="1">
      <alignment horizontal="left" vertical="center"/>
      <protection hidden="1"/>
    </xf>
    <xf numFmtId="0" fontId="24" fillId="0" borderId="0" xfId="3" applyFont="1" applyBorder="1" applyAlignment="1" applyProtection="1">
      <alignment horizontal="left" vertical="center"/>
      <protection hidden="1"/>
    </xf>
    <xf numFmtId="0" fontId="24" fillId="0" borderId="498" xfId="3" applyFont="1" applyBorder="1" applyAlignment="1" applyProtection="1">
      <alignment horizontal="left" vertical="center"/>
      <protection hidden="1"/>
    </xf>
    <xf numFmtId="0" fontId="23" fillId="0" borderId="6" xfId="3" quotePrefix="1" applyNumberFormat="1" applyFont="1" applyFill="1" applyBorder="1" applyAlignment="1" applyProtection="1">
      <alignment horizontal="left"/>
      <protection hidden="1"/>
    </xf>
    <xf numFmtId="0" fontId="69" fillId="2" borderId="489" xfId="3" applyFont="1" applyFill="1" applyBorder="1" applyAlignment="1">
      <alignment horizontal="left" vertical="center"/>
    </xf>
    <xf numFmtId="0" fontId="69" fillId="2" borderId="490" xfId="3" applyFont="1" applyFill="1" applyBorder="1" applyAlignment="1">
      <alignment horizontal="left" vertical="center"/>
    </xf>
    <xf numFmtId="0" fontId="69" fillId="2" borderId="491" xfId="3" applyFont="1" applyFill="1" applyBorder="1" applyAlignment="1">
      <alignment horizontal="left" vertical="center"/>
    </xf>
    <xf numFmtId="0" fontId="69" fillId="2" borderId="33" xfId="3" applyFont="1" applyFill="1" applyBorder="1" applyAlignment="1">
      <alignment horizontal="left" vertical="center"/>
    </xf>
    <xf numFmtId="0" fontId="24" fillId="0" borderId="489" xfId="3" applyFont="1" applyBorder="1" applyAlignment="1" applyProtection="1">
      <alignment horizontal="left" vertical="center"/>
      <protection hidden="1"/>
    </xf>
    <xf numFmtId="0" fontId="24" fillId="0" borderId="490" xfId="3" applyFont="1" applyBorder="1" applyAlignment="1" applyProtection="1">
      <alignment horizontal="left" vertical="center"/>
      <protection hidden="1"/>
    </xf>
    <xf numFmtId="0" fontId="23" fillId="0" borderId="492" xfId="3" applyFont="1" applyBorder="1" applyAlignment="1" applyProtection="1">
      <alignment horizontal="left" vertical="center"/>
      <protection hidden="1"/>
    </xf>
    <xf numFmtId="0" fontId="23" fillId="0" borderId="493" xfId="3" applyFont="1" applyBorder="1" applyAlignment="1" applyProtection="1">
      <alignment horizontal="left" vertical="center"/>
      <protection hidden="1"/>
    </xf>
    <xf numFmtId="0" fontId="23" fillId="0" borderId="451" xfId="3" applyFont="1" applyBorder="1" applyAlignment="1" applyProtection="1">
      <alignment horizontal="left" vertical="center"/>
      <protection hidden="1"/>
    </xf>
    <xf numFmtId="0" fontId="23" fillId="0" borderId="450" xfId="3" applyFont="1" applyBorder="1" applyAlignment="1" applyProtection="1">
      <alignment horizontal="left" vertical="center"/>
      <protection hidden="1"/>
    </xf>
    <xf numFmtId="0" fontId="23" fillId="0" borderId="449" xfId="3" applyFont="1" applyBorder="1" applyAlignment="1" applyProtection="1">
      <alignment horizontal="left" vertical="center"/>
      <protection hidden="1"/>
    </xf>
    <xf numFmtId="0" fontId="8" fillId="0" borderId="2" xfId="3" applyFont="1" applyBorder="1" applyAlignment="1" applyProtection="1">
      <alignment horizontal="left" vertical="center"/>
      <protection hidden="1"/>
    </xf>
    <xf numFmtId="0" fontId="8" fillId="0" borderId="0" xfId="3" applyFont="1" applyBorder="1" applyAlignment="1" applyProtection="1">
      <alignment horizontal="left" vertical="center"/>
      <protection hidden="1"/>
    </xf>
    <xf numFmtId="0" fontId="23" fillId="0" borderId="26" xfId="3" applyFont="1" applyBorder="1" applyAlignment="1" applyProtection="1">
      <alignment horizontal="left" vertical="center"/>
      <protection hidden="1"/>
    </xf>
    <xf numFmtId="0" fontId="23" fillId="0" borderId="331" xfId="3" applyFont="1" applyBorder="1" applyAlignment="1" applyProtection="1">
      <alignment horizontal="left" vertical="center"/>
      <protection hidden="1"/>
    </xf>
    <xf numFmtId="0" fontId="23" fillId="0" borderId="114" xfId="3" applyNumberFormat="1" applyFont="1" applyFill="1" applyBorder="1" applyAlignment="1" applyProtection="1">
      <alignment horizontal="left"/>
      <protection hidden="1"/>
    </xf>
    <xf numFmtId="0" fontId="23" fillId="0" borderId="620" xfId="3" applyFont="1" applyFill="1" applyBorder="1" applyAlignment="1">
      <alignment horizontal="left" vertical="center"/>
    </xf>
    <xf numFmtId="0" fontId="23" fillId="0" borderId="621" xfId="3" applyFont="1" applyFill="1" applyBorder="1" applyAlignment="1">
      <alignment horizontal="left" vertical="center"/>
    </xf>
    <xf numFmtId="0" fontId="23" fillId="0" borderId="732" xfId="3" applyFont="1" applyFill="1" applyBorder="1" applyAlignment="1">
      <alignment horizontal="left" vertical="center"/>
    </xf>
    <xf numFmtId="0" fontId="23" fillId="0" borderId="39" xfId="3" applyFont="1" applyFill="1" applyBorder="1" applyAlignment="1" applyProtection="1">
      <alignment horizontal="left" vertical="center"/>
      <protection locked="0"/>
    </xf>
    <xf numFmtId="0" fontId="23" fillId="0" borderId="40" xfId="3" applyFont="1" applyFill="1" applyBorder="1" applyAlignment="1" applyProtection="1">
      <alignment horizontal="left" vertical="center"/>
      <protection locked="0"/>
    </xf>
    <xf numFmtId="0" fontId="23" fillId="0" borderId="18" xfId="3" applyFont="1" applyFill="1" applyBorder="1" applyAlignment="1" applyProtection="1">
      <alignment horizontal="left" vertical="center"/>
      <protection locked="0"/>
    </xf>
    <xf numFmtId="0" fontId="24" fillId="0" borderId="620" xfId="3" applyFont="1" applyFill="1" applyBorder="1" applyAlignment="1" applyProtection="1">
      <alignment horizontal="left" vertical="center"/>
      <protection hidden="1"/>
    </xf>
    <xf numFmtId="0" fontId="23" fillId="0" borderId="621" xfId="3" applyFont="1" applyFill="1" applyBorder="1" applyAlignment="1" applyProtection="1">
      <alignment horizontal="left" vertical="center"/>
      <protection hidden="1"/>
    </xf>
    <xf numFmtId="0" fontId="23" fillId="0" borderId="732" xfId="3" applyFont="1" applyFill="1" applyBorder="1" applyAlignment="1" applyProtection="1">
      <alignment horizontal="left" vertical="center"/>
      <protection hidden="1"/>
    </xf>
    <xf numFmtId="0" fontId="8" fillId="0" borderId="2" xfId="3" applyFont="1" applyFill="1" applyBorder="1" applyAlignment="1" applyProtection="1">
      <alignment horizontal="center" vertical="center"/>
      <protection hidden="1"/>
    </xf>
    <xf numFmtId="0" fontId="23" fillId="0" borderId="0" xfId="3" applyFont="1" applyFill="1" applyBorder="1" applyAlignment="1" applyProtection="1">
      <alignment horizontal="justify" vertical="center" wrapText="1"/>
      <protection hidden="1"/>
    </xf>
    <xf numFmtId="0" fontId="3" fillId="0" borderId="16" xfId="3" applyFill="1" applyBorder="1" applyAlignment="1" applyProtection="1">
      <alignment horizontal="center" vertical="center"/>
      <protection hidden="1"/>
    </xf>
    <xf numFmtId="0" fontId="23" fillId="0" borderId="6" xfId="3" applyFont="1" applyFill="1" applyBorder="1" applyAlignment="1" applyProtection="1">
      <alignment horizontal="justify" vertical="top"/>
      <protection hidden="1"/>
    </xf>
    <xf numFmtId="0" fontId="3" fillId="0" borderId="39" xfId="3" applyBorder="1" applyAlignment="1" applyProtection="1">
      <alignment horizontal="left"/>
      <protection hidden="1"/>
    </xf>
    <xf numFmtId="0" fontId="3" fillId="0" borderId="40" xfId="3" applyBorder="1" applyAlignment="1" applyProtection="1">
      <alignment horizontal="left"/>
      <protection hidden="1"/>
    </xf>
    <xf numFmtId="0" fontId="23" fillId="0" borderId="80" xfId="3" applyFont="1" applyBorder="1" applyAlignment="1" applyProtection="1">
      <alignment horizontal="left" vertical="center"/>
      <protection hidden="1"/>
    </xf>
    <xf numFmtId="0" fontId="23" fillId="0" borderId="370" xfId="3" applyFont="1" applyBorder="1" applyAlignment="1" applyProtection="1">
      <alignment horizontal="left" vertical="center"/>
      <protection hidden="1"/>
    </xf>
    <xf numFmtId="0" fontId="23" fillId="0" borderId="495" xfId="3" applyNumberFormat="1" applyFont="1" applyBorder="1" applyAlignment="1" applyProtection="1">
      <alignment horizontal="center" vertical="center"/>
      <protection hidden="1"/>
    </xf>
    <xf numFmtId="0" fontId="23" fillId="0" borderId="496" xfId="3" applyNumberFormat="1" applyFont="1" applyBorder="1" applyAlignment="1" applyProtection="1">
      <alignment horizontal="center" vertical="center"/>
      <protection hidden="1"/>
    </xf>
    <xf numFmtId="166" fontId="23" fillId="0" borderId="496" xfId="3" applyNumberFormat="1" applyFont="1" applyBorder="1" applyAlignment="1" applyProtection="1">
      <alignment horizontal="left" vertical="center"/>
      <protection hidden="1"/>
    </xf>
    <xf numFmtId="0" fontId="23" fillId="0" borderId="496" xfId="3" applyFont="1" applyBorder="1" applyAlignment="1" applyProtection="1">
      <alignment horizontal="left" vertical="center"/>
      <protection hidden="1"/>
    </xf>
    <xf numFmtId="0" fontId="23" fillId="0" borderId="497" xfId="3" applyFont="1" applyBorder="1" applyAlignment="1" applyProtection="1">
      <alignment horizontal="left" vertical="center"/>
      <protection hidden="1"/>
    </xf>
    <xf numFmtId="0" fontId="24" fillId="0" borderId="225" xfId="3" applyFont="1" applyBorder="1" applyAlignment="1" applyProtection="1">
      <alignment horizontal="left" vertical="center"/>
      <protection hidden="1"/>
    </xf>
    <xf numFmtId="0" fontId="24" fillId="0" borderId="218" xfId="3" applyFont="1" applyBorder="1" applyAlignment="1" applyProtection="1">
      <alignment horizontal="left" vertical="center"/>
      <protection hidden="1"/>
    </xf>
    <xf numFmtId="0" fontId="23" fillId="0" borderId="754" xfId="3" applyNumberFormat="1" applyFont="1" applyBorder="1" applyAlignment="1" applyProtection="1">
      <alignment horizontal="left" vertical="center"/>
      <protection hidden="1"/>
    </xf>
    <xf numFmtId="0" fontId="23" fillId="0" borderId="218" xfId="3" applyNumberFormat="1" applyFont="1" applyBorder="1" applyAlignment="1" applyProtection="1">
      <alignment horizontal="left" vertical="center"/>
      <protection hidden="1"/>
    </xf>
    <xf numFmtId="0" fontId="23" fillId="0" borderId="598" xfId="3" applyNumberFormat="1" applyFont="1" applyBorder="1" applyAlignment="1" applyProtection="1">
      <alignment horizontal="left" vertical="center"/>
      <protection hidden="1"/>
    </xf>
    <xf numFmtId="0" fontId="24" fillId="0" borderId="202" xfId="3" applyFont="1" applyBorder="1" applyAlignment="1" applyProtection="1">
      <alignment horizontal="left" vertical="center"/>
      <protection hidden="1"/>
    </xf>
    <xf numFmtId="0" fontId="24" fillId="0" borderId="114" xfId="3" applyFont="1" applyBorder="1" applyAlignment="1" applyProtection="1">
      <alignment horizontal="left" vertical="center"/>
      <protection hidden="1"/>
    </xf>
    <xf numFmtId="0" fontId="24" fillId="0" borderId="298" xfId="3" applyFont="1" applyBorder="1" applyAlignment="1" applyProtection="1">
      <alignment horizontal="left" vertical="center"/>
      <protection hidden="1"/>
    </xf>
    <xf numFmtId="0" fontId="5" fillId="2" borderId="501" xfId="3" applyFont="1" applyFill="1" applyBorder="1" applyAlignment="1">
      <alignment horizontal="left" vertical="center"/>
    </xf>
    <xf numFmtId="0" fontId="5" fillId="2" borderId="502" xfId="3" applyFont="1" applyFill="1" applyBorder="1" applyAlignment="1">
      <alignment horizontal="left" vertical="center"/>
    </xf>
    <xf numFmtId="0" fontId="3" fillId="7" borderId="109" xfId="3" applyFont="1" applyFill="1" applyBorder="1" applyAlignment="1">
      <alignment vertical="center"/>
    </xf>
    <xf numFmtId="0" fontId="3" fillId="7" borderId="61" xfId="3" applyFont="1" applyFill="1" applyBorder="1" applyAlignment="1">
      <alignment vertical="center"/>
    </xf>
    <xf numFmtId="0" fontId="3" fillId="7" borderId="656" xfId="3" applyFont="1" applyFill="1" applyBorder="1" applyAlignment="1">
      <alignment vertical="center"/>
    </xf>
    <xf numFmtId="0" fontId="8" fillId="0" borderId="459" xfId="3" applyFont="1" applyFill="1" applyBorder="1" applyAlignment="1" applyProtection="1">
      <alignment horizontal="left" vertical="center"/>
      <protection hidden="1"/>
    </xf>
    <xf numFmtId="0" fontId="8" fillId="0" borderId="456" xfId="3" applyFont="1" applyFill="1" applyBorder="1" applyAlignment="1" applyProtection="1">
      <alignment horizontal="left" vertical="center"/>
      <protection hidden="1"/>
    </xf>
    <xf numFmtId="0" fontId="3" fillId="0" borderId="457" xfId="3" applyFont="1" applyFill="1" applyBorder="1" applyAlignment="1" applyProtection="1">
      <alignment horizontal="center" vertical="center"/>
      <protection hidden="1"/>
    </xf>
    <xf numFmtId="0" fontId="3" fillId="0" borderId="456" xfId="3" applyFont="1" applyFill="1" applyBorder="1" applyAlignment="1" applyProtection="1">
      <alignment horizontal="center" vertical="center"/>
      <protection hidden="1"/>
    </xf>
    <xf numFmtId="49" fontId="3" fillId="0" borderId="456" xfId="3" applyNumberFormat="1" applyFont="1" applyFill="1" applyBorder="1" applyAlignment="1" applyProtection="1">
      <alignment horizontal="left" vertical="center"/>
      <protection hidden="1"/>
    </xf>
    <xf numFmtId="0" fontId="3" fillId="0" borderId="456" xfId="3" applyNumberFormat="1" applyFont="1" applyFill="1" applyBorder="1" applyAlignment="1" applyProtection="1">
      <alignment horizontal="left" vertical="center"/>
      <protection hidden="1"/>
    </xf>
    <xf numFmtId="0" fontId="3" fillId="0" borderId="455" xfId="3" applyNumberFormat="1" applyFont="1" applyFill="1" applyBorder="1" applyAlignment="1" applyProtection="1">
      <alignment horizontal="left" vertical="center"/>
      <protection hidden="1"/>
    </xf>
    <xf numFmtId="0" fontId="8" fillId="0" borderId="463" xfId="3" applyFont="1" applyBorder="1" applyAlignment="1">
      <alignment horizontal="left" vertical="center"/>
    </xf>
    <xf numFmtId="0" fontId="8" fillId="0" borderId="462" xfId="3" applyFont="1" applyBorder="1" applyAlignment="1">
      <alignment horizontal="left" vertical="center"/>
    </xf>
    <xf numFmtId="0" fontId="8" fillId="0" borderId="473" xfId="3" applyFont="1" applyBorder="1" applyAlignment="1">
      <alignment horizontal="left" vertical="center"/>
    </xf>
    <xf numFmtId="0" fontId="3" fillId="0" borderId="454" xfId="3" applyBorder="1" applyAlignment="1">
      <alignment vertical="center"/>
    </xf>
    <xf numFmtId="0" fontId="3" fillId="0" borderId="453" xfId="3" applyBorder="1" applyAlignment="1">
      <alignment vertical="center"/>
    </xf>
    <xf numFmtId="0" fontId="3" fillId="0" borderId="453" xfId="3" applyBorder="1" applyAlignment="1" applyProtection="1">
      <alignment horizontal="left" vertical="center"/>
    </xf>
    <xf numFmtId="0" fontId="3" fillId="0" borderId="452" xfId="3" applyBorder="1" applyAlignment="1" applyProtection="1">
      <alignment horizontal="left" vertical="center"/>
    </xf>
    <xf numFmtId="166" fontId="3" fillId="0" borderId="253" xfId="3" applyNumberFormat="1" applyBorder="1" applyAlignment="1">
      <alignment horizontal="center" vertical="center"/>
    </xf>
    <xf numFmtId="0" fontId="3" fillId="0" borderId="253" xfId="3" applyBorder="1" applyAlignment="1">
      <alignment horizontal="center"/>
    </xf>
    <xf numFmtId="0" fontId="3" fillId="0" borderId="339" xfId="3" applyBorder="1" applyAlignment="1">
      <alignment vertical="center"/>
    </xf>
    <xf numFmtId="0" fontId="3" fillId="0" borderId="283" xfId="3" applyBorder="1" applyAlignment="1">
      <alignment vertical="center"/>
    </xf>
    <xf numFmtId="0" fontId="3" fillId="0" borderId="278" xfId="3" applyBorder="1" applyAlignment="1">
      <alignment vertical="center"/>
    </xf>
    <xf numFmtId="0" fontId="3" fillId="0" borderId="278" xfId="3" applyNumberFormat="1" applyBorder="1" applyAlignment="1" applyProtection="1">
      <alignment horizontal="left" vertical="center"/>
      <protection hidden="1"/>
    </xf>
    <xf numFmtId="0" fontId="8" fillId="0" borderId="124" xfId="3" applyFont="1" applyBorder="1" applyAlignment="1">
      <alignment horizontal="left" vertical="center"/>
    </xf>
    <xf numFmtId="0" fontId="8" fillId="0" borderId="117" xfId="3" applyFont="1" applyBorder="1" applyAlignment="1">
      <alignment horizontal="left" vertical="center"/>
    </xf>
    <xf numFmtId="0" fontId="8" fillId="0" borderId="125" xfId="3" applyFont="1" applyBorder="1" applyAlignment="1">
      <alignment horizontal="left" vertical="center"/>
    </xf>
    <xf numFmtId="0" fontId="3" fillId="10" borderId="0" xfId="3" applyFont="1" applyFill="1" applyBorder="1" applyAlignment="1" applyProtection="1">
      <alignment horizontal="left" vertical="center"/>
      <protection hidden="1"/>
    </xf>
    <xf numFmtId="0" fontId="3" fillId="10" borderId="13" xfId="3" applyFont="1" applyFill="1" applyBorder="1" applyAlignment="1" applyProtection="1">
      <alignment horizontal="left" vertical="center"/>
      <protection hidden="1"/>
    </xf>
    <xf numFmtId="0" fontId="3" fillId="10" borderId="155" xfId="3" applyFont="1" applyFill="1" applyBorder="1" applyAlignment="1" applyProtection="1">
      <alignment horizontal="center" vertical="top"/>
      <protection hidden="1"/>
    </xf>
    <xf numFmtId="0" fontId="3" fillId="10" borderId="6" xfId="3" applyFont="1" applyFill="1" applyBorder="1" applyAlignment="1" applyProtection="1">
      <alignment horizontal="left" vertical="center"/>
      <protection hidden="1"/>
    </xf>
    <xf numFmtId="0" fontId="3" fillId="10" borderId="119" xfId="3" applyFont="1" applyFill="1" applyBorder="1" applyAlignment="1" applyProtection="1">
      <alignment horizontal="center" vertical="center"/>
      <protection hidden="1"/>
    </xf>
    <xf numFmtId="0" fontId="3" fillId="10" borderId="26" xfId="3" applyFont="1" applyFill="1" applyBorder="1" applyAlignment="1" applyProtection="1">
      <alignment horizontal="center" vertical="center"/>
      <protection hidden="1"/>
    </xf>
    <xf numFmtId="0" fontId="3" fillId="10" borderId="26" xfId="3" applyFont="1" applyFill="1" applyBorder="1" applyAlignment="1" applyProtection="1">
      <alignment horizontal="left" vertical="center" wrapText="1"/>
      <protection hidden="1"/>
    </xf>
    <xf numFmtId="0" fontId="3" fillId="10" borderId="174" xfId="3" applyFont="1" applyFill="1" applyBorder="1" applyAlignment="1" applyProtection="1">
      <alignment horizontal="center" vertical="center"/>
      <protection hidden="1"/>
    </xf>
    <xf numFmtId="0" fontId="3" fillId="10" borderId="21" xfId="3" applyFont="1" applyFill="1" applyBorder="1" applyAlignment="1" applyProtection="1">
      <alignment horizontal="center" vertical="center"/>
      <protection hidden="1"/>
    </xf>
    <xf numFmtId="0" fontId="3" fillId="10" borderId="21" xfId="3" applyFont="1" applyFill="1" applyBorder="1" applyAlignment="1" applyProtection="1">
      <alignment horizontal="left" wrapText="1"/>
      <protection hidden="1"/>
    </xf>
    <xf numFmtId="0" fontId="3" fillId="10" borderId="435" xfId="3" applyFont="1" applyFill="1" applyBorder="1" applyAlignment="1" applyProtection="1">
      <alignment horizontal="center" vertical="center"/>
      <protection hidden="1"/>
    </xf>
    <xf numFmtId="0" fontId="3" fillId="10" borderId="173" xfId="3" applyFont="1" applyFill="1" applyBorder="1" applyAlignment="1" applyProtection="1">
      <alignment horizontal="center" vertical="center"/>
      <protection hidden="1"/>
    </xf>
    <xf numFmtId="0" fontId="1" fillId="10" borderId="173" xfId="3" applyFont="1" applyFill="1" applyBorder="1" applyAlignment="1" applyProtection="1">
      <alignment horizontal="left" vertical="center" wrapText="1"/>
      <protection hidden="1"/>
    </xf>
    <xf numFmtId="0" fontId="3" fillId="10" borderId="173" xfId="3" applyFont="1" applyFill="1" applyBorder="1" applyAlignment="1" applyProtection="1">
      <alignment horizontal="left" vertical="center" wrapText="1"/>
      <protection hidden="1"/>
    </xf>
    <xf numFmtId="0" fontId="1" fillId="10" borderId="155" xfId="3" applyFont="1" applyFill="1" applyBorder="1" applyAlignment="1" applyProtection="1">
      <alignment horizontal="left" vertical="top"/>
      <protection hidden="1"/>
    </xf>
    <xf numFmtId="0" fontId="3" fillId="10" borderId="155" xfId="3" applyFont="1" applyFill="1" applyBorder="1" applyAlignment="1" applyProtection="1">
      <alignment horizontal="left" vertical="top"/>
      <protection hidden="1"/>
    </xf>
    <xf numFmtId="0" fontId="1" fillId="10" borderId="21" xfId="3" applyFont="1" applyFill="1" applyBorder="1" applyAlignment="1" applyProtection="1">
      <alignment horizontal="left" vertical="center" wrapText="1"/>
      <protection hidden="1"/>
    </xf>
    <xf numFmtId="0" fontId="3" fillId="10" borderId="21" xfId="3" applyFont="1" applyFill="1" applyBorder="1" applyAlignment="1" applyProtection="1">
      <alignment horizontal="left" vertical="center" wrapText="1"/>
      <protection hidden="1"/>
    </xf>
    <xf numFmtId="164" fontId="3" fillId="0" borderId="278" xfId="3" applyNumberFormat="1" applyBorder="1" applyAlignment="1" applyProtection="1">
      <alignment horizontal="center" vertical="center"/>
      <protection hidden="1"/>
    </xf>
    <xf numFmtId="0" fontId="3" fillId="0" borderId="278" xfId="3" applyBorder="1" applyAlignment="1" applyProtection="1">
      <alignment horizontal="left" vertical="center"/>
      <protection hidden="1"/>
    </xf>
    <xf numFmtId="0" fontId="3" fillId="0" borderId="338" xfId="3" applyBorder="1" applyAlignment="1" applyProtection="1">
      <alignment horizontal="left" vertical="center"/>
      <protection hidden="1"/>
    </xf>
    <xf numFmtId="0" fontId="3" fillId="10" borderId="8" xfId="3" applyFont="1" applyFill="1" applyBorder="1" applyAlignment="1">
      <alignment horizontal="center" vertical="center"/>
    </xf>
    <xf numFmtId="0" fontId="3" fillId="10" borderId="9" xfId="3" applyFont="1" applyFill="1" applyBorder="1" applyAlignment="1">
      <alignment horizontal="center" vertical="center"/>
    </xf>
    <xf numFmtId="0" fontId="1" fillId="10" borderId="466" xfId="3" applyFont="1" applyFill="1" applyBorder="1" applyAlignment="1" applyProtection="1">
      <alignment horizontal="left" vertical="center"/>
      <protection hidden="1"/>
    </xf>
    <xf numFmtId="0" fontId="3" fillId="10" borderId="466" xfId="3" applyFont="1" applyFill="1" applyBorder="1" applyAlignment="1" applyProtection="1">
      <alignment horizontal="left" vertical="center"/>
      <protection hidden="1"/>
    </xf>
    <xf numFmtId="0" fontId="1" fillId="10" borderId="462" xfId="3" applyFont="1" applyFill="1" applyBorder="1" applyAlignment="1" applyProtection="1">
      <alignment horizontal="left" vertical="center" wrapText="1"/>
      <protection hidden="1"/>
    </xf>
    <xf numFmtId="0" fontId="3" fillId="10" borderId="462" xfId="3" applyFont="1" applyFill="1" applyBorder="1" applyAlignment="1" applyProtection="1">
      <alignment horizontal="left" vertical="center" wrapText="1"/>
      <protection hidden="1"/>
    </xf>
    <xf numFmtId="0" fontId="8" fillId="0" borderId="17" xfId="3" applyFont="1" applyBorder="1" applyAlignment="1" applyProtection="1">
      <alignment horizontal="center" vertical="center"/>
      <protection hidden="1"/>
    </xf>
    <xf numFmtId="0" fontId="8" fillId="0" borderId="6" xfId="3" applyFont="1" applyBorder="1" applyAlignment="1" applyProtection="1">
      <alignment horizontal="center" vertical="center"/>
      <protection hidden="1"/>
    </xf>
    <xf numFmtId="0" fontId="8" fillId="0" borderId="36" xfId="3" applyFont="1" applyBorder="1" applyAlignment="1" applyProtection="1">
      <alignment horizontal="center" vertical="center"/>
      <protection hidden="1"/>
    </xf>
    <xf numFmtId="0" fontId="3" fillId="10" borderId="56" xfId="3" applyFont="1" applyFill="1" applyBorder="1" applyAlignment="1">
      <alignment horizontal="center" vertical="center"/>
    </xf>
    <xf numFmtId="0" fontId="3" fillId="10" borderId="0" xfId="3" applyFont="1" applyFill="1" applyBorder="1" applyAlignment="1">
      <alignment horizontal="center" vertical="center"/>
    </xf>
    <xf numFmtId="0" fontId="3" fillId="10" borderId="0" xfId="3" applyFont="1" applyFill="1" applyBorder="1" applyAlignment="1" applyProtection="1">
      <alignment horizontal="left" vertical="center" wrapText="1"/>
      <protection hidden="1"/>
    </xf>
    <xf numFmtId="0" fontId="8" fillId="0" borderId="2" xfId="3" applyFont="1" applyBorder="1" applyAlignment="1">
      <alignment vertical="center"/>
    </xf>
    <xf numFmtId="0" fontId="8" fillId="0" borderId="0" xfId="3" applyFont="1" applyBorder="1" applyAlignment="1">
      <alignment vertical="center"/>
    </xf>
    <xf numFmtId="0" fontId="8" fillId="0" borderId="35" xfId="3" applyFont="1" applyBorder="1" applyAlignment="1">
      <alignment vertical="center"/>
    </xf>
    <xf numFmtId="0" fontId="3" fillId="10" borderId="165" xfId="3" applyFont="1" applyFill="1" applyBorder="1" applyAlignment="1">
      <alignment horizontal="center" vertical="center"/>
    </xf>
    <xf numFmtId="0" fontId="3" fillId="10" borderId="155" xfId="3" applyFont="1" applyFill="1" applyBorder="1" applyAlignment="1">
      <alignment horizontal="center" vertical="center"/>
    </xf>
    <xf numFmtId="0" fontId="3" fillId="10" borderId="174" xfId="3" applyFont="1" applyFill="1" applyBorder="1" applyAlignment="1" applyProtection="1">
      <alignment horizontal="left" vertical="center"/>
      <protection hidden="1"/>
    </xf>
    <xf numFmtId="0" fontId="3" fillId="10" borderId="21" xfId="3" applyFont="1" applyFill="1" applyBorder="1" applyAlignment="1" applyProtection="1">
      <alignment horizontal="left" vertical="center"/>
      <protection hidden="1"/>
    </xf>
    <xf numFmtId="0" fontId="3" fillId="10" borderId="247" xfId="3" applyFont="1" applyFill="1" applyBorder="1" applyAlignment="1" applyProtection="1">
      <alignment horizontal="left" vertical="center"/>
      <protection hidden="1"/>
    </xf>
    <xf numFmtId="0" fontId="8" fillId="0" borderId="2" xfId="3" applyFont="1" applyBorder="1" applyAlignment="1" applyProtection="1">
      <alignment horizontal="center" vertical="center"/>
      <protection hidden="1"/>
    </xf>
    <xf numFmtId="0" fontId="8" fillId="0" borderId="0" xfId="3" applyFont="1" applyBorder="1" applyAlignment="1" applyProtection="1">
      <alignment horizontal="center" vertical="center"/>
      <protection hidden="1"/>
    </xf>
    <xf numFmtId="0" fontId="8" fillId="0" borderId="35" xfId="3" applyFont="1" applyBorder="1" applyAlignment="1" applyProtection="1">
      <alignment horizontal="center" vertical="center"/>
      <protection hidden="1"/>
    </xf>
    <xf numFmtId="0" fontId="8" fillId="0" borderId="655" xfId="3" applyFont="1" applyBorder="1" applyAlignment="1" applyProtection="1">
      <alignment horizontal="center" vertical="center"/>
      <protection hidden="1"/>
    </xf>
    <xf numFmtId="0" fontId="8" fillId="0" borderId="656" xfId="3" applyFont="1" applyBorder="1" applyAlignment="1" applyProtection="1">
      <alignment horizontal="center" vertical="center"/>
      <protection hidden="1"/>
    </xf>
    <xf numFmtId="0" fontId="8" fillId="0" borderId="657" xfId="3" applyFont="1" applyBorder="1" applyAlignment="1" applyProtection="1">
      <alignment horizontal="center" vertical="center"/>
      <protection hidden="1"/>
    </xf>
    <xf numFmtId="0" fontId="3" fillId="0" borderId="347" xfId="3" applyBorder="1" applyAlignment="1">
      <alignment horizontal="left" vertical="center"/>
    </xf>
    <xf numFmtId="0" fontId="3" fillId="0" borderId="348" xfId="3" applyBorder="1" applyAlignment="1">
      <alignment horizontal="left" vertical="center"/>
    </xf>
    <xf numFmtId="0" fontId="3" fillId="0" borderId="322" xfId="3" applyBorder="1" applyAlignment="1" applyProtection="1">
      <alignment horizontal="left" vertical="center"/>
    </xf>
    <xf numFmtId="0" fontId="3" fillId="0" borderId="342" xfId="3" applyBorder="1" applyAlignment="1" applyProtection="1">
      <alignment horizontal="left" vertical="center"/>
    </xf>
    <xf numFmtId="0" fontId="3" fillId="10" borderId="21" xfId="3" applyFont="1" applyFill="1" applyBorder="1" applyAlignment="1" applyProtection="1">
      <alignment horizontal="left"/>
      <protection hidden="1"/>
    </xf>
    <xf numFmtId="0" fontId="3" fillId="10" borderId="119" xfId="3" applyFont="1" applyFill="1" applyBorder="1" applyAlignment="1">
      <alignment horizontal="center" vertical="center"/>
    </xf>
    <xf numFmtId="0" fontId="3" fillId="10" borderId="26" xfId="3" applyFont="1" applyFill="1" applyBorder="1" applyAlignment="1">
      <alignment horizontal="center" vertical="center"/>
    </xf>
    <xf numFmtId="0" fontId="3" fillId="10" borderId="174" xfId="3" applyFont="1" applyFill="1" applyBorder="1" applyAlignment="1">
      <alignment horizontal="center" vertical="center"/>
    </xf>
    <xf numFmtId="0" fontId="3" fillId="10" borderId="21" xfId="3" applyFont="1" applyFill="1" applyBorder="1" applyAlignment="1">
      <alignment horizontal="center" vertical="center"/>
    </xf>
    <xf numFmtId="0" fontId="3" fillId="10" borderId="0" xfId="3" applyFont="1" applyFill="1" applyBorder="1" applyAlignment="1" applyProtection="1">
      <alignment horizontal="center"/>
      <protection hidden="1"/>
    </xf>
    <xf numFmtId="0" fontId="3" fillId="0" borderId="0" xfId="3" applyFont="1" applyBorder="1" applyAlignment="1" applyProtection="1">
      <alignment horizontal="left" vertical="center"/>
      <protection hidden="1"/>
    </xf>
    <xf numFmtId="0" fontId="3" fillId="0" borderId="13" xfId="3" applyBorder="1" applyAlignment="1" applyProtection="1">
      <alignment horizontal="left" vertical="center"/>
      <protection hidden="1"/>
    </xf>
    <xf numFmtId="0" fontId="3" fillId="0" borderId="2" xfId="3" applyBorder="1" applyAlignment="1" applyProtection="1">
      <alignment horizontal="center" vertical="center"/>
      <protection hidden="1"/>
    </xf>
    <xf numFmtId="0" fontId="3" fillId="0" borderId="0" xfId="3" applyBorder="1" applyAlignment="1" applyProtection="1">
      <alignment horizontal="center" vertical="center"/>
      <protection hidden="1"/>
    </xf>
    <xf numFmtId="0" fontId="3" fillId="0" borderId="6" xfId="3" applyBorder="1" applyAlignment="1" applyProtection="1">
      <alignment horizontal="left" vertical="center"/>
      <protection locked="0"/>
    </xf>
    <xf numFmtId="0" fontId="3" fillId="0" borderId="13" xfId="3" applyBorder="1" applyAlignment="1" applyProtection="1">
      <alignment horizontal="center" vertical="center"/>
      <protection hidden="1"/>
    </xf>
    <xf numFmtId="0" fontId="8" fillId="10" borderId="2" xfId="3" applyFont="1" applyFill="1" applyBorder="1" applyAlignment="1" applyProtection="1">
      <alignment horizontal="left" vertical="center"/>
      <protection hidden="1"/>
    </xf>
    <xf numFmtId="0" fontId="8" fillId="10" borderId="0" xfId="3" applyFont="1" applyFill="1" applyBorder="1" applyAlignment="1" applyProtection="1">
      <alignment horizontal="left" vertical="center"/>
      <protection hidden="1"/>
    </xf>
    <xf numFmtId="0" fontId="8" fillId="10" borderId="35" xfId="3" applyFont="1" applyFill="1" applyBorder="1" applyAlignment="1" applyProtection="1">
      <alignment horizontal="left" vertical="center"/>
      <protection hidden="1"/>
    </xf>
    <xf numFmtId="0" fontId="8" fillId="10" borderId="2" xfId="3" applyFont="1" applyFill="1" applyBorder="1" applyAlignment="1" applyProtection="1">
      <alignment horizontal="center" vertical="center"/>
      <protection hidden="1"/>
    </xf>
    <xf numFmtId="0" fontId="8" fillId="10" borderId="0" xfId="3" applyFont="1" applyFill="1" applyBorder="1" applyAlignment="1" applyProtection="1">
      <alignment horizontal="center" vertical="center"/>
      <protection hidden="1"/>
    </xf>
    <xf numFmtId="0" fontId="8" fillId="10" borderId="35" xfId="3" applyFont="1" applyFill="1" applyBorder="1" applyAlignment="1" applyProtection="1">
      <alignment horizontal="center" vertical="center"/>
      <protection hidden="1"/>
    </xf>
    <xf numFmtId="0" fontId="8" fillId="10" borderId="2" xfId="3" applyFont="1" applyFill="1" applyBorder="1" applyAlignment="1" applyProtection="1">
      <alignment horizontal="center"/>
      <protection hidden="1"/>
    </xf>
    <xf numFmtId="0" fontId="8" fillId="10" borderId="0" xfId="3" applyFont="1" applyFill="1" applyBorder="1" applyAlignment="1" applyProtection="1">
      <alignment horizontal="center"/>
      <protection hidden="1"/>
    </xf>
    <xf numFmtId="0" fontId="8" fillId="10" borderId="35" xfId="3" applyFont="1" applyFill="1" applyBorder="1" applyAlignment="1" applyProtection="1">
      <alignment horizontal="center"/>
      <protection hidden="1"/>
    </xf>
    <xf numFmtId="0" fontId="3" fillId="10" borderId="0" xfId="3" applyFont="1" applyFill="1" applyBorder="1" applyAlignment="1" applyProtection="1">
      <alignment horizontal="left"/>
      <protection hidden="1"/>
    </xf>
    <xf numFmtId="0" fontId="3" fillId="10" borderId="0" xfId="3" quotePrefix="1" applyFont="1" applyFill="1" applyBorder="1" applyAlignment="1" applyProtection="1">
      <alignment horizontal="left" vertical="top" wrapText="1"/>
      <protection hidden="1"/>
    </xf>
    <xf numFmtId="0" fontId="8" fillId="0" borderId="621" xfId="3" applyFont="1" applyBorder="1" applyAlignment="1" applyProtection="1">
      <alignment horizontal="left" vertical="center"/>
      <protection hidden="1"/>
    </xf>
    <xf numFmtId="0" fontId="8" fillId="0" borderId="753" xfId="3" applyFont="1" applyBorder="1" applyAlignment="1" applyProtection="1">
      <alignment horizontal="left" vertical="center"/>
      <protection hidden="1"/>
    </xf>
    <xf numFmtId="0" fontId="1" fillId="0" borderId="0" xfId="3" applyFont="1" applyBorder="1" applyAlignment="1" applyProtection="1">
      <alignment horizontal="left" vertical="center"/>
      <protection hidden="1"/>
    </xf>
    <xf numFmtId="0" fontId="3" fillId="0" borderId="0" xfId="3" applyFont="1" applyBorder="1" applyAlignment="1" applyProtection="1">
      <alignment horizontal="left" vertical="top" wrapText="1"/>
      <protection hidden="1"/>
    </xf>
    <xf numFmtId="0" fontId="1" fillId="0" borderId="0" xfId="3" applyFont="1" applyBorder="1" applyAlignment="1" applyProtection="1">
      <alignment horizontal="left" vertical="top" wrapText="1"/>
      <protection hidden="1"/>
    </xf>
    <xf numFmtId="0" fontId="1" fillId="0" borderId="117" xfId="3" applyFont="1" applyBorder="1" applyAlignment="1" applyProtection="1">
      <alignment horizontal="left" wrapText="1"/>
      <protection hidden="1"/>
    </xf>
    <xf numFmtId="0" fontId="3" fillId="0" borderId="117" xfId="3" applyFont="1" applyBorder="1" applyAlignment="1" applyProtection="1">
      <alignment horizontal="left" wrapText="1"/>
      <protection hidden="1"/>
    </xf>
    <xf numFmtId="0" fontId="3" fillId="0" borderId="0" xfId="3" applyFont="1" applyBorder="1" applyAlignment="1" applyProtection="1">
      <alignment horizontal="left" vertical="center" wrapText="1"/>
      <protection hidden="1"/>
    </xf>
    <xf numFmtId="0" fontId="7" fillId="0" borderId="0" xfId="3" applyFont="1" applyBorder="1" applyAlignment="1">
      <alignment horizontal="left" vertical="center"/>
    </xf>
    <xf numFmtId="0" fontId="3" fillId="0" borderId="457" xfId="3" applyFont="1" applyFill="1" applyBorder="1" applyAlignment="1" applyProtection="1">
      <alignment horizontal="center" vertical="center"/>
      <protection locked="0"/>
    </xf>
    <xf numFmtId="0" fontId="3" fillId="0" borderId="456" xfId="3" applyFont="1" applyFill="1" applyBorder="1" applyAlignment="1" applyProtection="1">
      <alignment horizontal="center" vertical="center"/>
      <protection locked="0"/>
    </xf>
    <xf numFmtId="49" fontId="3" fillId="0" borderId="456" xfId="3" applyNumberFormat="1" applyFont="1" applyFill="1" applyBorder="1" applyAlignment="1" applyProtection="1">
      <alignment horizontal="left" vertical="center"/>
      <protection locked="0"/>
    </xf>
    <xf numFmtId="49" fontId="3" fillId="0" borderId="455" xfId="3" applyNumberFormat="1" applyFont="1" applyFill="1" applyBorder="1" applyAlignment="1" applyProtection="1">
      <alignment horizontal="left" vertical="center"/>
      <protection locked="0"/>
    </xf>
    <xf numFmtId="0" fontId="3" fillId="0" borderId="39" xfId="3" applyBorder="1" applyAlignment="1" applyProtection="1">
      <alignment horizontal="center"/>
      <protection hidden="1"/>
    </xf>
    <xf numFmtId="0" fontId="3" fillId="0" borderId="40" xfId="3" applyBorder="1" applyAlignment="1" applyProtection="1">
      <alignment horizontal="center"/>
      <protection hidden="1"/>
    </xf>
    <xf numFmtId="0" fontId="3" fillId="0" borderId="41" xfId="3" applyBorder="1" applyAlignment="1" applyProtection="1">
      <alignment horizontal="center"/>
      <protection hidden="1"/>
    </xf>
    <xf numFmtId="0" fontId="3" fillId="0" borderId="283" xfId="3" applyFont="1" applyBorder="1" applyAlignment="1">
      <alignment vertical="center"/>
    </xf>
    <xf numFmtId="0" fontId="3" fillId="0" borderId="278" xfId="3" applyNumberFormat="1" applyFont="1" applyBorder="1" applyAlignment="1" applyProtection="1">
      <alignment horizontal="left" vertical="center"/>
    </xf>
    <xf numFmtId="0" fontId="16" fillId="0" borderId="278" xfId="1" applyBorder="1" applyAlignment="1" applyProtection="1">
      <alignment horizontal="left" vertical="center" wrapText="1"/>
    </xf>
    <xf numFmtId="0" fontId="17" fillId="0" borderId="278" xfId="1" applyFont="1" applyBorder="1" applyAlignment="1" applyProtection="1">
      <alignment horizontal="left" vertical="center" wrapText="1"/>
    </xf>
    <xf numFmtId="0" fontId="17" fillId="0" borderId="338" xfId="1" applyFont="1" applyBorder="1" applyAlignment="1" applyProtection="1">
      <alignment horizontal="left" vertical="center" wrapText="1"/>
    </xf>
    <xf numFmtId="0" fontId="3" fillId="0" borderId="616" xfId="3" applyBorder="1" applyAlignment="1" applyProtection="1">
      <alignment horizontal="left" vertical="center"/>
      <protection hidden="1"/>
    </xf>
    <xf numFmtId="0" fontId="9" fillId="0" borderId="2" xfId="3" applyFont="1" applyBorder="1" applyAlignment="1">
      <alignment horizontal="center" vertical="top"/>
    </xf>
    <xf numFmtId="0" fontId="9" fillId="0" borderId="0" xfId="3" applyFont="1" applyBorder="1" applyAlignment="1">
      <alignment horizontal="center" vertical="top"/>
    </xf>
    <xf numFmtId="0" fontId="9" fillId="0" borderId="13" xfId="3" applyFont="1" applyBorder="1" applyAlignment="1">
      <alignment horizontal="center" vertical="top"/>
    </xf>
    <xf numFmtId="0" fontId="3" fillId="0" borderId="6" xfId="3" applyBorder="1" applyAlignment="1">
      <alignment horizontal="center" vertical="center"/>
    </xf>
    <xf numFmtId="0" fontId="23" fillId="0" borderId="6" xfId="3" applyFont="1" applyBorder="1" applyAlignment="1" applyProtection="1">
      <alignment horizontal="center"/>
      <protection locked="0"/>
    </xf>
    <xf numFmtId="0" fontId="3" fillId="0" borderId="13" xfId="3" applyBorder="1" applyAlignment="1">
      <alignment vertical="center"/>
    </xf>
    <xf numFmtId="0" fontId="19" fillId="0" borderId="450" xfId="3" applyFont="1" applyBorder="1" applyAlignment="1" applyProtection="1">
      <alignment horizontal="left" vertical="top"/>
      <protection hidden="1"/>
    </xf>
    <xf numFmtId="0" fontId="3" fillId="0" borderId="450" xfId="3" applyFont="1" applyBorder="1" applyAlignment="1" applyProtection="1">
      <alignment horizontal="left" vertical="top" wrapText="1"/>
      <protection hidden="1"/>
    </xf>
    <xf numFmtId="0" fontId="8" fillId="0" borderId="462" xfId="3" applyFont="1" applyBorder="1" applyAlignment="1" applyProtection="1">
      <alignment horizontal="left"/>
      <protection hidden="1"/>
    </xf>
    <xf numFmtId="0" fontId="8" fillId="0" borderId="462" xfId="3" applyFont="1" applyBorder="1" applyAlignment="1" applyProtection="1">
      <alignment horizontal="left" wrapText="1"/>
      <protection hidden="1"/>
    </xf>
    <xf numFmtId="0" fontId="3" fillId="0" borderId="40" xfId="3" applyFont="1" applyBorder="1" applyAlignment="1" applyProtection="1">
      <alignment horizontal="left" vertical="top" wrapText="1"/>
      <protection hidden="1"/>
    </xf>
    <xf numFmtId="0" fontId="19" fillId="0" borderId="0" xfId="3" applyFont="1" applyBorder="1" applyAlignment="1" applyProtection="1">
      <alignment horizontal="left" vertical="top"/>
      <protection hidden="1"/>
    </xf>
    <xf numFmtId="0" fontId="8" fillId="0" borderId="0" xfId="3" applyFont="1" applyBorder="1" applyAlignment="1" applyProtection="1">
      <alignment horizontal="left"/>
      <protection hidden="1"/>
    </xf>
    <xf numFmtId="0" fontId="7" fillId="0" borderId="2" xfId="3" applyFont="1" applyBorder="1" applyAlignment="1" applyProtection="1">
      <alignment vertical="top" wrapText="1"/>
      <protection hidden="1"/>
    </xf>
    <xf numFmtId="0" fontId="7" fillId="0" borderId="0" xfId="3" applyFont="1" applyBorder="1" applyAlignment="1" applyProtection="1">
      <alignment vertical="top" wrapText="1"/>
      <protection hidden="1"/>
    </xf>
    <xf numFmtId="0" fontId="7" fillId="0" borderId="35" xfId="3" applyFont="1" applyBorder="1" applyAlignment="1" applyProtection="1">
      <alignment vertical="top" wrapText="1"/>
      <protection hidden="1"/>
    </xf>
    <xf numFmtId="0" fontId="3" fillId="0" borderId="6" xfId="3" applyFont="1" applyBorder="1" applyAlignment="1" applyProtection="1">
      <alignment horizontal="center" vertical="center"/>
      <protection locked="0"/>
    </xf>
    <xf numFmtId="0" fontId="1" fillId="10" borderId="462" xfId="3" applyFont="1" applyFill="1" applyBorder="1" applyAlignment="1" applyProtection="1">
      <alignment horizontal="left"/>
      <protection hidden="1"/>
    </xf>
    <xf numFmtId="0" fontId="3" fillId="10" borderId="462" xfId="3" applyFont="1" applyFill="1" applyBorder="1" applyAlignment="1" applyProtection="1">
      <alignment horizontal="left"/>
      <protection hidden="1"/>
    </xf>
    <xf numFmtId="0" fontId="3" fillId="10" borderId="465" xfId="3" applyFont="1" applyFill="1" applyBorder="1" applyAlignment="1" applyProtection="1">
      <alignment horizontal="left" vertical="center"/>
      <protection hidden="1"/>
    </xf>
    <xf numFmtId="0" fontId="3" fillId="10" borderId="13" xfId="3" applyFont="1" applyFill="1" applyBorder="1" applyAlignment="1" applyProtection="1">
      <alignment horizontal="left"/>
      <protection hidden="1"/>
    </xf>
    <xf numFmtId="0" fontId="3" fillId="10" borderId="174" xfId="3" applyFont="1" applyFill="1" applyBorder="1" applyAlignment="1" applyProtection="1">
      <alignment horizontal="center"/>
      <protection hidden="1"/>
    </xf>
    <xf numFmtId="0" fontId="3" fillId="10" borderId="21" xfId="3" applyFont="1" applyFill="1" applyBorder="1" applyAlignment="1" applyProtection="1">
      <alignment horizontal="center"/>
      <protection hidden="1"/>
    </xf>
    <xf numFmtId="0" fontId="3" fillId="10" borderId="165" xfId="3" applyFont="1" applyFill="1" applyBorder="1" applyAlignment="1" applyProtection="1">
      <alignment horizontal="center"/>
      <protection hidden="1"/>
    </xf>
    <xf numFmtId="0" fontId="3" fillId="10" borderId="155" xfId="3" applyFont="1" applyFill="1" applyBorder="1" applyAlignment="1" applyProtection="1">
      <alignment horizontal="center"/>
      <protection hidden="1"/>
    </xf>
    <xf numFmtId="0" fontId="3" fillId="0" borderId="0" xfId="3" applyFont="1" applyBorder="1" applyAlignment="1" applyProtection="1">
      <alignment horizontal="center" vertical="center"/>
    </xf>
    <xf numFmtId="167" fontId="3" fillId="0" borderId="6" xfId="3" applyNumberFormat="1" applyFont="1" applyBorder="1" applyAlignment="1" applyProtection="1">
      <alignment horizontal="center" vertical="center"/>
      <protection locked="0"/>
    </xf>
    <xf numFmtId="167" fontId="3" fillId="0" borderId="0" xfId="3" applyNumberFormat="1" applyFont="1" applyBorder="1" applyAlignment="1" applyProtection="1">
      <alignment horizontal="left" vertical="center"/>
    </xf>
    <xf numFmtId="167" fontId="3" fillId="0" borderId="13" xfId="3" applyNumberFormat="1" applyFont="1" applyBorder="1" applyAlignment="1" applyProtection="1">
      <alignment horizontal="left" vertical="center"/>
    </xf>
    <xf numFmtId="0" fontId="56" fillId="10" borderId="2" xfId="3" applyFont="1" applyFill="1" applyBorder="1" applyAlignment="1" applyProtection="1">
      <alignment vertical="center"/>
      <protection hidden="1"/>
    </xf>
    <xf numFmtId="0" fontId="56" fillId="10" borderId="0" xfId="3" applyFont="1" applyFill="1" applyBorder="1" applyAlignment="1" applyProtection="1">
      <alignment vertical="center"/>
      <protection hidden="1"/>
    </xf>
    <xf numFmtId="0" fontId="56" fillId="10" borderId="35" xfId="3" applyFont="1" applyFill="1" applyBorder="1" applyAlignment="1" applyProtection="1">
      <alignment vertical="center"/>
      <protection hidden="1"/>
    </xf>
    <xf numFmtId="0" fontId="8" fillId="10" borderId="169" xfId="3" applyFont="1" applyFill="1" applyBorder="1" applyAlignment="1">
      <alignment vertical="center"/>
    </xf>
    <xf numFmtId="0" fontId="8" fillId="10" borderId="101" xfId="3" applyFont="1" applyFill="1" applyBorder="1" applyAlignment="1">
      <alignment vertical="center"/>
    </xf>
    <xf numFmtId="0" fontId="8" fillId="10" borderId="143" xfId="3" applyFont="1" applyFill="1" applyBorder="1" applyAlignment="1">
      <alignment vertical="center"/>
    </xf>
    <xf numFmtId="0" fontId="3" fillId="10" borderId="0" xfId="3" applyFill="1" applyBorder="1" applyAlignment="1" applyProtection="1">
      <alignment horizontal="left"/>
      <protection hidden="1"/>
    </xf>
    <xf numFmtId="0" fontId="3" fillId="10" borderId="165" xfId="3" applyFont="1" applyFill="1" applyBorder="1" applyAlignment="1" applyProtection="1">
      <alignment horizontal="center" vertical="center"/>
      <protection hidden="1"/>
    </xf>
    <xf numFmtId="0" fontId="3" fillId="10" borderId="155" xfId="3" applyFont="1" applyFill="1" applyBorder="1" applyAlignment="1" applyProtection="1">
      <alignment horizontal="center" vertical="center"/>
      <protection hidden="1"/>
    </xf>
    <xf numFmtId="0" fontId="3" fillId="10" borderId="155" xfId="3" applyFont="1" applyFill="1" applyBorder="1" applyAlignment="1" applyProtection="1">
      <alignment horizontal="center" vertical="center" wrapText="1"/>
      <protection hidden="1"/>
    </xf>
    <xf numFmtId="0" fontId="1" fillId="10" borderId="26" xfId="3" applyFont="1" applyFill="1" applyBorder="1" applyAlignment="1" applyProtection="1">
      <alignment horizontal="left" vertical="center" wrapText="1"/>
      <protection hidden="1"/>
    </xf>
    <xf numFmtId="0" fontId="3" fillId="10" borderId="56" xfId="3" applyFont="1" applyFill="1" applyBorder="1" applyAlignment="1" applyProtection="1">
      <alignment horizontal="center" vertical="center"/>
      <protection hidden="1"/>
    </xf>
    <xf numFmtId="0" fontId="3" fillId="10" borderId="0" xfId="3" applyFont="1" applyFill="1" applyBorder="1" applyAlignment="1" applyProtection="1">
      <alignment horizontal="center" vertical="center"/>
      <protection hidden="1"/>
    </xf>
    <xf numFmtId="0" fontId="3" fillId="10" borderId="0" xfId="3" applyFont="1" applyFill="1" applyBorder="1" applyAlignment="1" applyProtection="1">
      <alignment horizontal="center" vertical="center" wrapText="1"/>
      <protection hidden="1"/>
    </xf>
    <xf numFmtId="14" fontId="3" fillId="0" borderId="0" xfId="3" applyNumberFormat="1" applyFont="1" applyBorder="1" applyAlignment="1" applyProtection="1">
      <alignment horizontal="center" vertical="center"/>
      <protection hidden="1"/>
    </xf>
    <xf numFmtId="14" fontId="3" fillId="0" borderId="0" xfId="3" applyNumberFormat="1" applyBorder="1" applyAlignment="1" applyProtection="1">
      <alignment horizontal="center" vertical="center"/>
      <protection hidden="1"/>
    </xf>
    <xf numFmtId="14" fontId="3" fillId="0" borderId="6" xfId="3" applyNumberFormat="1" applyFont="1" applyBorder="1" applyAlignment="1" applyProtection="1">
      <alignment horizontal="center" vertical="center"/>
      <protection hidden="1"/>
    </xf>
    <xf numFmtId="14" fontId="3" fillId="0" borderId="6" xfId="3" applyNumberFormat="1" applyBorder="1" applyAlignment="1" applyProtection="1">
      <alignment horizontal="center" vertical="center"/>
      <protection hidden="1"/>
    </xf>
    <xf numFmtId="0" fontId="3" fillId="0" borderId="0" xfId="3" applyFont="1" applyBorder="1" applyAlignment="1" applyProtection="1">
      <alignment horizontal="left"/>
      <protection hidden="1"/>
    </xf>
    <xf numFmtId="0" fontId="3" fillId="0" borderId="6" xfId="3" applyFont="1" applyBorder="1" applyAlignment="1" applyProtection="1">
      <alignment horizontal="left" vertical="center"/>
      <protection locked="0"/>
    </xf>
    <xf numFmtId="0" fontId="3" fillId="0" borderId="17" xfId="3" applyFont="1" applyBorder="1" applyAlignment="1" applyProtection="1">
      <alignment horizontal="center"/>
      <protection hidden="1"/>
    </xf>
    <xf numFmtId="0" fontId="3" fillId="0" borderId="6" xfId="3" applyFont="1" applyBorder="1" applyAlignment="1" applyProtection="1">
      <alignment horizontal="center"/>
      <protection hidden="1"/>
    </xf>
    <xf numFmtId="0" fontId="3" fillId="0" borderId="103" xfId="3" applyFont="1" applyBorder="1" applyAlignment="1" applyProtection="1">
      <alignment horizontal="center"/>
      <protection hidden="1"/>
    </xf>
    <xf numFmtId="0" fontId="3" fillId="10" borderId="6" xfId="3" applyFont="1" applyFill="1" applyBorder="1" applyAlignment="1" applyProtection="1">
      <alignment horizontal="center"/>
      <protection locked="0"/>
    </xf>
    <xf numFmtId="0" fontId="3" fillId="10" borderId="450" xfId="3" applyFont="1" applyFill="1" applyBorder="1" applyAlignment="1" applyProtection="1">
      <alignment horizontal="left" vertical="center"/>
      <protection hidden="1"/>
    </xf>
    <xf numFmtId="0" fontId="3" fillId="10" borderId="445" xfId="3" applyFont="1" applyFill="1" applyBorder="1" applyAlignment="1" applyProtection="1">
      <alignment horizontal="left" vertical="center" wrapText="1"/>
      <protection hidden="1"/>
    </xf>
    <xf numFmtId="0" fontId="3" fillId="0" borderId="2" xfId="3" applyFont="1" applyBorder="1" applyAlignment="1" applyProtection="1">
      <alignment horizontal="left" vertical="top" wrapText="1"/>
      <protection hidden="1"/>
    </xf>
    <xf numFmtId="0" fontId="3" fillId="0" borderId="35" xfId="3" applyFont="1" applyBorder="1" applyAlignment="1" applyProtection="1">
      <alignment horizontal="left" vertical="top" wrapText="1"/>
      <protection hidden="1"/>
    </xf>
    <xf numFmtId="0" fontId="3" fillId="10" borderId="159" xfId="3" applyFont="1" applyFill="1" applyBorder="1" applyAlignment="1" applyProtection="1">
      <alignment horizontal="center" vertical="center"/>
      <protection hidden="1"/>
    </xf>
    <xf numFmtId="0" fontId="3" fillId="10" borderId="6" xfId="3" applyFont="1" applyFill="1" applyBorder="1" applyAlignment="1" applyProtection="1">
      <alignment horizontal="center" vertical="center"/>
      <protection hidden="1"/>
    </xf>
    <xf numFmtId="0" fontId="1" fillId="10" borderId="6" xfId="3" applyFont="1" applyFill="1" applyBorder="1" applyAlignment="1" applyProtection="1">
      <alignment horizontal="left" vertical="center"/>
      <protection hidden="1"/>
    </xf>
    <xf numFmtId="0" fontId="3" fillId="10" borderId="447" xfId="3" applyFont="1" applyFill="1" applyBorder="1" applyAlignment="1" applyProtection="1">
      <alignment horizontal="left" vertical="center" wrapText="1"/>
      <protection hidden="1"/>
    </xf>
    <xf numFmtId="0" fontId="3" fillId="0" borderId="2" xfId="3" applyFont="1" applyBorder="1" applyAlignment="1" applyProtection="1">
      <alignment horizontal="center" vertical="center"/>
      <protection hidden="1"/>
    </xf>
    <xf numFmtId="0" fontId="3" fillId="0" borderId="0" xfId="3" applyFont="1" applyBorder="1" applyAlignment="1" applyProtection="1">
      <alignment horizontal="center" vertical="center"/>
      <protection hidden="1"/>
    </xf>
    <xf numFmtId="0" fontId="3" fillId="0" borderId="13" xfId="3" applyFont="1" applyBorder="1" applyAlignment="1" applyProtection="1">
      <alignment horizontal="center" vertical="center"/>
      <protection hidden="1"/>
    </xf>
    <xf numFmtId="0" fontId="3" fillId="10" borderId="472" xfId="3" applyFont="1" applyFill="1" applyBorder="1" applyAlignment="1" applyProtection="1">
      <alignment horizontal="center" vertical="center"/>
      <protection hidden="1"/>
    </xf>
    <xf numFmtId="0" fontId="3" fillId="10" borderId="471" xfId="3" applyFont="1" applyFill="1" applyBorder="1" applyAlignment="1" applyProtection="1">
      <alignment horizontal="center" vertical="center"/>
      <protection hidden="1"/>
    </xf>
    <xf numFmtId="0" fontId="3" fillId="10" borderId="470" xfId="3" applyFont="1" applyFill="1" applyBorder="1" applyAlignment="1" applyProtection="1">
      <alignment horizontal="center" vertical="center"/>
      <protection hidden="1"/>
    </xf>
    <xf numFmtId="0" fontId="3" fillId="10" borderId="469" xfId="3" applyFont="1" applyFill="1" applyBorder="1" applyAlignment="1" applyProtection="1">
      <alignment horizontal="center" vertical="center"/>
      <protection hidden="1"/>
    </xf>
    <xf numFmtId="0" fontId="8" fillId="0" borderId="169" xfId="3" applyFont="1" applyBorder="1" applyAlignment="1">
      <alignment horizontal="left" vertical="top" wrapText="1"/>
    </xf>
    <xf numFmtId="0" fontId="8" fillId="0" borderId="101" xfId="3" applyFont="1" applyBorder="1" applyAlignment="1">
      <alignment horizontal="left" vertical="top" wrapText="1"/>
    </xf>
    <xf numFmtId="0" fontId="8" fillId="0" borderId="143" xfId="3" applyFont="1" applyBorder="1" applyAlignment="1">
      <alignment horizontal="left" vertical="top" wrapText="1"/>
    </xf>
    <xf numFmtId="0" fontId="8" fillId="0" borderId="2" xfId="3" applyFont="1" applyBorder="1" applyAlignment="1">
      <alignment horizontal="left" vertical="top" wrapText="1"/>
    </xf>
    <xf numFmtId="0" fontId="8" fillId="0" borderId="0" xfId="3" applyFont="1" applyBorder="1" applyAlignment="1">
      <alignment horizontal="left" vertical="top" wrapText="1"/>
    </xf>
    <xf numFmtId="0" fontId="8" fillId="0" borderId="35" xfId="3" applyFont="1" applyBorder="1" applyAlignment="1">
      <alignment horizontal="left" vertical="top" wrapText="1"/>
    </xf>
    <xf numFmtId="171" fontId="3" fillId="10" borderId="968" xfId="3" applyNumberFormat="1" applyFont="1" applyFill="1" applyBorder="1" applyAlignment="1" applyProtection="1">
      <alignment horizontal="center" vertical="center"/>
      <protection locked="0"/>
    </xf>
    <xf numFmtId="0" fontId="1" fillId="10" borderId="968" xfId="3" applyFont="1" applyFill="1" applyBorder="1" applyAlignment="1" applyProtection="1">
      <alignment horizontal="left" vertical="center"/>
      <protection hidden="1"/>
    </xf>
    <xf numFmtId="0" fontId="3" fillId="10" borderId="61" xfId="3" quotePrefix="1" applyFont="1" applyFill="1" applyBorder="1" applyAlignment="1" applyProtection="1">
      <alignment horizontal="left" vertical="top" wrapText="1"/>
      <protection hidden="1"/>
    </xf>
    <xf numFmtId="0" fontId="3" fillId="10" borderId="165" xfId="3" applyFont="1" applyFill="1" applyBorder="1" applyAlignment="1" applyProtection="1">
      <alignment horizontal="left" vertical="top"/>
      <protection hidden="1"/>
    </xf>
    <xf numFmtId="0" fontId="3" fillId="10" borderId="155" xfId="3" quotePrefix="1" applyFont="1" applyFill="1" applyBorder="1" applyAlignment="1" applyProtection="1">
      <alignment horizontal="left" vertical="top"/>
      <protection hidden="1"/>
    </xf>
    <xf numFmtId="0" fontId="1" fillId="10" borderId="462" xfId="3" applyFont="1" applyFill="1" applyBorder="1" applyAlignment="1" applyProtection="1">
      <alignment horizontal="left" wrapText="1"/>
      <protection hidden="1"/>
    </xf>
    <xf numFmtId="0" fontId="3" fillId="10" borderId="461" xfId="3" applyFont="1" applyFill="1" applyBorder="1" applyAlignment="1" applyProtection="1">
      <alignment horizontal="left"/>
      <protection hidden="1"/>
    </xf>
    <xf numFmtId="0" fontId="3" fillId="10" borderId="0" xfId="3" quotePrefix="1" applyFont="1" applyFill="1" applyBorder="1" applyAlignment="1" applyProtection="1">
      <alignment horizontal="left"/>
      <protection hidden="1"/>
    </xf>
    <xf numFmtId="0" fontId="3" fillId="10" borderId="13" xfId="3" quotePrefix="1" applyFont="1" applyFill="1" applyBorder="1" applyAlignment="1" applyProtection="1">
      <alignment horizontal="left"/>
      <protection hidden="1"/>
    </xf>
    <xf numFmtId="0" fontId="5" fillId="2" borderId="5" xfId="3" applyFont="1" applyFill="1" applyBorder="1" applyAlignment="1">
      <alignment vertical="center"/>
    </xf>
    <xf numFmtId="0" fontId="3" fillId="0" borderId="2"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173" fontId="3" fillId="0" borderId="456" xfId="3" applyNumberFormat="1" applyBorder="1" applyAlignment="1" applyProtection="1">
      <alignment horizontal="left" vertical="center"/>
      <protection hidden="1"/>
    </xf>
    <xf numFmtId="173" fontId="3" fillId="0" borderId="455" xfId="3" applyNumberFormat="1" applyBorder="1" applyAlignment="1" applyProtection="1">
      <alignment horizontal="left" vertical="center"/>
      <protection hidden="1"/>
    </xf>
    <xf numFmtId="0" fontId="8" fillId="0" borderId="458" xfId="3" applyFont="1" applyFill="1" applyBorder="1" applyAlignment="1" applyProtection="1">
      <alignment horizontal="left" vertical="center"/>
      <protection hidden="1"/>
    </xf>
    <xf numFmtId="0" fontId="23" fillId="0" borderId="0" xfId="3" applyFont="1" applyBorder="1" applyAlignment="1">
      <alignment horizontal="left" vertical="center"/>
    </xf>
    <xf numFmtId="0" fontId="23" fillId="0" borderId="16" xfId="3" applyFont="1" applyBorder="1" applyAlignment="1">
      <alignment horizontal="left" vertical="center"/>
    </xf>
    <xf numFmtId="0" fontId="7" fillId="10" borderId="0" xfId="3" applyFont="1" applyFill="1" applyBorder="1" applyAlignment="1">
      <alignment horizontal="left" vertical="center" wrapText="1"/>
    </xf>
    <xf numFmtId="0" fontId="7" fillId="10" borderId="0" xfId="3" applyFont="1" applyFill="1" applyBorder="1" applyAlignment="1">
      <alignment horizontal="left" vertical="center"/>
    </xf>
    <xf numFmtId="0" fontId="7" fillId="10" borderId="13" xfId="3" applyFont="1" applyFill="1" applyBorder="1" applyAlignment="1">
      <alignment horizontal="left" vertical="center"/>
    </xf>
    <xf numFmtId="0" fontId="23" fillId="0" borderId="0" xfId="3" applyFont="1" applyBorder="1" applyAlignment="1" applyProtection="1">
      <alignment horizontal="left" wrapText="1"/>
      <protection hidden="1"/>
    </xf>
    <xf numFmtId="0" fontId="23" fillId="0" borderId="13" xfId="3" applyFont="1" applyBorder="1" applyAlignment="1" applyProtection="1">
      <alignment horizontal="left" wrapText="1"/>
      <protection hidden="1"/>
    </xf>
    <xf numFmtId="0" fontId="23" fillId="0" borderId="0" xfId="3" applyFont="1" applyBorder="1" applyAlignment="1" applyProtection="1">
      <alignment horizontal="center" vertical="center"/>
      <protection hidden="1"/>
    </xf>
    <xf numFmtId="164" fontId="23" fillId="0" borderId="0" xfId="3" applyNumberFormat="1" applyFont="1" applyBorder="1" applyAlignment="1" applyProtection="1">
      <alignment horizontal="right" vertical="center"/>
      <protection locked="0"/>
    </xf>
    <xf numFmtId="164" fontId="23" fillId="0" borderId="0" xfId="3" applyNumberFormat="1" applyFont="1" applyBorder="1" applyAlignment="1" applyProtection="1">
      <alignment horizontal="center" vertical="center"/>
      <protection locked="0"/>
    </xf>
    <xf numFmtId="0" fontId="1" fillId="0" borderId="0" xfId="3" applyFont="1" applyBorder="1" applyAlignment="1" applyProtection="1">
      <alignment horizontal="left" vertical="center" wrapText="1"/>
      <protection hidden="1"/>
    </xf>
    <xf numFmtId="0" fontId="23" fillId="0" borderId="0" xfId="3" applyFont="1" applyBorder="1" applyAlignment="1" applyProtection="1">
      <alignment horizontal="left"/>
      <protection hidden="1"/>
    </xf>
    <xf numFmtId="164" fontId="23" fillId="0" borderId="0" xfId="3" applyNumberFormat="1" applyFont="1" applyBorder="1" applyAlignment="1" applyProtection="1">
      <alignment horizontal="right"/>
      <protection locked="0"/>
    </xf>
    <xf numFmtId="164" fontId="23" fillId="0" borderId="0" xfId="3" applyNumberFormat="1" applyFont="1" applyBorder="1" applyAlignment="1" applyProtection="1">
      <alignment horizontal="center"/>
      <protection locked="0"/>
    </xf>
    <xf numFmtId="0" fontId="23" fillId="0" borderId="13" xfId="3" applyFont="1" applyBorder="1" applyAlignment="1" applyProtection="1">
      <alignment horizontal="left"/>
      <protection hidden="1"/>
    </xf>
    <xf numFmtId="0" fontId="23" fillId="0" borderId="0" xfId="3" applyFont="1" applyBorder="1" applyAlignment="1" applyProtection="1">
      <alignment horizontal="left" vertical="center"/>
      <protection locked="0"/>
    </xf>
    <xf numFmtId="0" fontId="23" fillId="0" borderId="0" xfId="3" applyFont="1" applyBorder="1" applyAlignment="1" applyProtection="1">
      <alignment horizontal="left"/>
      <protection locked="0"/>
    </xf>
    <xf numFmtId="0" fontId="8" fillId="0" borderId="13" xfId="3" applyFont="1" applyBorder="1" applyAlignment="1" applyProtection="1">
      <alignment horizontal="left" vertical="center"/>
      <protection hidden="1"/>
    </xf>
    <xf numFmtId="0" fontId="37" fillId="0" borderId="621" xfId="1" applyFont="1" applyBorder="1" applyAlignment="1" applyProtection="1">
      <alignment horizontal="left" vertical="center"/>
    </xf>
    <xf numFmtId="0" fontId="7" fillId="0" borderId="621" xfId="3" applyFont="1" applyBorder="1" applyAlignment="1" applyProtection="1">
      <alignment horizontal="left" vertical="center"/>
      <protection hidden="1"/>
    </xf>
    <xf numFmtId="0" fontId="7" fillId="0" borderId="732" xfId="3" applyFont="1" applyBorder="1" applyAlignment="1" applyProtection="1">
      <alignment horizontal="left" vertical="center"/>
      <protection hidden="1"/>
    </xf>
    <xf numFmtId="0" fontId="0" fillId="0" borderId="759" xfId="0" applyBorder="1" applyAlignment="1">
      <alignment vertical="center"/>
    </xf>
    <xf numFmtId="0" fontId="0" fillId="0" borderId="756" xfId="0" applyBorder="1" applyAlignment="1">
      <alignment vertical="center"/>
    </xf>
    <xf numFmtId="0" fontId="0" fillId="0" borderId="80" xfId="0" applyBorder="1" applyAlignment="1">
      <alignment vertical="center"/>
    </xf>
    <xf numFmtId="0" fontId="0" fillId="0" borderId="757" xfId="0" applyBorder="1" applyAlignment="1">
      <alignment vertical="center"/>
    </xf>
    <xf numFmtId="1" fontId="0" fillId="0" borderId="257" xfId="0" applyNumberFormat="1" applyBorder="1" applyAlignment="1" applyProtection="1">
      <alignment horizontal="center" vertical="center"/>
      <protection locked="0"/>
    </xf>
    <xf numFmtId="1" fontId="0" fillId="0" borderId="80" xfId="0" applyNumberFormat="1" applyBorder="1" applyAlignment="1" applyProtection="1">
      <alignment horizontal="center" vertical="center"/>
      <protection locked="0"/>
    </xf>
    <xf numFmtId="1" fontId="0" fillId="0" borderId="757" xfId="0" applyNumberFormat="1" applyBorder="1" applyAlignment="1" applyProtection="1">
      <alignment horizontal="center" vertical="center"/>
      <protection locked="0"/>
    </xf>
    <xf numFmtId="0" fontId="0" fillId="0" borderId="428" xfId="0" applyBorder="1" applyAlignment="1">
      <alignment vertical="center"/>
    </xf>
    <xf numFmtId="0" fontId="0" fillId="0" borderId="172" xfId="0" applyBorder="1" applyAlignment="1">
      <alignment vertical="center"/>
    </xf>
    <xf numFmtId="0" fontId="0" fillId="0" borderId="758" xfId="0" applyBorder="1" applyAlignment="1">
      <alignment vertical="center"/>
    </xf>
    <xf numFmtId="0" fontId="0" fillId="12" borderId="284" xfId="0" applyFill="1" applyBorder="1" applyAlignment="1">
      <alignment horizontal="center" vertical="center"/>
    </xf>
    <xf numFmtId="0" fontId="0" fillId="12" borderId="371" xfId="0" applyFill="1" applyBorder="1" applyAlignment="1">
      <alignment horizontal="center" vertical="center"/>
    </xf>
    <xf numFmtId="0" fontId="0" fillId="12" borderId="278" xfId="0" applyFill="1" applyBorder="1" applyAlignment="1">
      <alignment vertical="center"/>
    </xf>
    <xf numFmtId="2" fontId="0" fillId="12" borderId="281" xfId="0" applyNumberFormat="1" applyFill="1" applyBorder="1" applyAlignment="1" applyProtection="1">
      <alignment vertical="center"/>
    </xf>
    <xf numFmtId="2" fontId="0" fillId="12" borderId="311" xfId="0" applyNumberFormat="1" applyFill="1" applyBorder="1" applyAlignment="1" applyProtection="1">
      <alignment vertical="center"/>
    </xf>
    <xf numFmtId="0" fontId="3" fillId="0" borderId="658" xfId="3" applyBorder="1" applyAlignment="1">
      <alignment horizontal="center" vertical="center"/>
    </xf>
    <xf numFmtId="0" fontId="3" fillId="0" borderId="659" xfId="3" applyBorder="1" applyAlignment="1">
      <alignment horizontal="center" vertical="center"/>
    </xf>
    <xf numFmtId="0" fontId="3" fillId="0" borderId="659" xfId="3" applyBorder="1" applyAlignment="1">
      <alignment horizontal="left" vertical="center"/>
    </xf>
    <xf numFmtId="0" fontId="3" fillId="0" borderId="661" xfId="3" applyBorder="1" applyAlignment="1">
      <alignment horizontal="left" vertical="center"/>
    </xf>
    <xf numFmtId="14" fontId="3" fillId="0" borderId="698" xfId="0" applyNumberFormat="1" applyFont="1" applyFill="1" applyBorder="1" applyAlignment="1" applyProtection="1">
      <alignment horizontal="center" vertical="center"/>
      <protection hidden="1"/>
    </xf>
    <xf numFmtId="14" fontId="3" fillId="0" borderId="699" xfId="0" applyNumberFormat="1" applyFont="1" applyFill="1" applyBorder="1" applyAlignment="1" applyProtection="1">
      <alignment horizontal="center" vertical="center"/>
      <protection hidden="1"/>
    </xf>
    <xf numFmtId="2" fontId="3" fillId="0" borderId="285" xfId="0" applyNumberFormat="1" applyFont="1" applyBorder="1" applyAlignment="1" applyProtection="1">
      <alignment horizontal="left" vertical="center"/>
      <protection locked="0"/>
    </xf>
    <xf numFmtId="2" fontId="0" fillId="0" borderId="253" xfId="0" applyNumberFormat="1" applyBorder="1" applyAlignment="1" applyProtection="1">
      <alignment horizontal="left" vertical="center"/>
      <protection locked="0"/>
    </xf>
    <xf numFmtId="0" fontId="0" fillId="12" borderId="310" xfId="0" applyFill="1" applyBorder="1" applyAlignment="1" applyProtection="1">
      <alignment horizontal="center" vertical="center"/>
      <protection hidden="1"/>
    </xf>
    <xf numFmtId="0" fontId="0" fillId="12" borderId="337" xfId="0" applyFill="1" applyBorder="1" applyAlignment="1" applyProtection="1">
      <alignment horizontal="center" vertical="center"/>
      <protection hidden="1"/>
    </xf>
    <xf numFmtId="0" fontId="0" fillId="0" borderId="285" xfId="0" applyBorder="1" applyAlignment="1" applyProtection="1">
      <alignment horizontal="center" vertical="center"/>
      <protection hidden="1"/>
    </xf>
    <xf numFmtId="0" fontId="0" fillId="0" borderId="253" xfId="0" applyBorder="1" applyAlignment="1" applyProtection="1">
      <alignment horizontal="center" vertical="center"/>
      <protection hidden="1"/>
    </xf>
    <xf numFmtId="0" fontId="3" fillId="0" borderId="756" xfId="0" applyFont="1" applyBorder="1" applyAlignment="1" applyProtection="1">
      <alignment vertical="center"/>
      <protection hidden="1"/>
    </xf>
    <xf numFmtId="0" fontId="0" fillId="0" borderId="80" xfId="0" applyBorder="1" applyAlignment="1" applyProtection="1">
      <alignment vertical="center"/>
      <protection hidden="1"/>
    </xf>
    <xf numFmtId="0" fontId="0" fillId="0" borderId="757" xfId="0" applyBorder="1" applyAlignment="1" applyProtection="1">
      <alignment vertical="center"/>
      <protection hidden="1"/>
    </xf>
    <xf numFmtId="0" fontId="0" fillId="0" borderId="428" xfId="0" applyBorder="1" applyAlignment="1" applyProtection="1">
      <alignment vertical="center"/>
      <protection hidden="1"/>
    </xf>
    <xf numFmtId="0" fontId="0" fillId="0" borderId="172" xfId="0" applyBorder="1" applyAlignment="1" applyProtection="1">
      <alignment vertical="center"/>
      <protection hidden="1"/>
    </xf>
    <xf numFmtId="0" fontId="3" fillId="0" borderId="428" xfId="0" applyFont="1" applyBorder="1" applyAlignment="1" applyProtection="1">
      <alignment vertical="center"/>
      <protection hidden="1"/>
    </xf>
    <xf numFmtId="0" fontId="0" fillId="12" borderId="253" xfId="0" applyFill="1" applyBorder="1" applyAlignment="1" applyProtection="1">
      <alignment horizontal="center" vertical="center"/>
      <protection hidden="1"/>
    </xf>
    <xf numFmtId="0" fontId="0" fillId="12" borderId="383" xfId="0" applyFill="1" applyBorder="1" applyAlignment="1" applyProtection="1">
      <alignment horizontal="center" vertical="center"/>
      <protection hidden="1"/>
    </xf>
    <xf numFmtId="0" fontId="8" fillId="0" borderId="716" xfId="0" applyFont="1" applyBorder="1" applyAlignment="1">
      <alignment vertical="center"/>
    </xf>
    <xf numFmtId="0" fontId="1" fillId="0" borderId="428" xfId="0" applyFont="1" applyBorder="1" applyAlignment="1" applyProtection="1">
      <alignment vertical="center"/>
      <protection hidden="1"/>
    </xf>
    <xf numFmtId="0" fontId="9" fillId="0" borderId="0" xfId="0" applyFont="1" applyBorder="1" applyAlignment="1">
      <alignment horizontal="center" vertical="top"/>
    </xf>
    <xf numFmtId="0" fontId="0" fillId="0" borderId="0" xfId="0" applyBorder="1" applyAlignment="1">
      <alignment vertical="center"/>
    </xf>
    <xf numFmtId="0" fontId="0" fillId="0" borderId="13" xfId="0" applyBorder="1" applyAlignment="1">
      <alignment vertical="center"/>
    </xf>
    <xf numFmtId="0" fontId="9" fillId="0" borderId="2" xfId="0" applyFont="1" applyBorder="1" applyAlignment="1">
      <alignment horizontal="center" vertical="top"/>
    </xf>
    <xf numFmtId="0" fontId="9" fillId="0" borderId="13" xfId="0" applyFont="1" applyBorder="1" applyAlignment="1">
      <alignment horizontal="center" vertical="top"/>
    </xf>
    <xf numFmtId="0" fontId="9" fillId="0" borderId="101" xfId="0" applyFont="1" applyBorder="1" applyAlignment="1">
      <alignment horizontal="center" vertical="center"/>
    </xf>
    <xf numFmtId="0" fontId="22" fillId="0" borderId="0" xfId="0" applyFont="1" applyBorder="1" applyAlignment="1" applyProtection="1">
      <alignment horizontal="center" vertical="center"/>
    </xf>
    <xf numFmtId="0" fontId="0" fillId="0" borderId="620" xfId="0" applyBorder="1" applyAlignment="1" applyProtection="1">
      <alignment horizontal="center" vertical="center"/>
      <protection hidden="1"/>
    </xf>
    <xf numFmtId="0" fontId="0" fillId="0" borderId="753" xfId="0" applyBorder="1" applyAlignment="1" applyProtection="1">
      <alignment horizontal="center" vertical="center"/>
      <protection hidden="1"/>
    </xf>
    <xf numFmtId="0" fontId="15" fillId="7" borderId="109" xfId="0" applyFont="1" applyFill="1" applyBorder="1" applyAlignment="1">
      <alignment vertical="center"/>
    </xf>
    <xf numFmtId="0" fontId="15" fillId="7" borderId="61" xfId="0" applyFont="1" applyFill="1" applyBorder="1" applyAlignment="1">
      <alignment vertical="center"/>
    </xf>
    <xf numFmtId="0" fontId="15" fillId="7" borderId="656" xfId="0" applyFont="1" applyFill="1" applyBorder="1" applyAlignment="1">
      <alignment vertical="center"/>
    </xf>
    <xf numFmtId="0" fontId="3" fillId="0" borderId="700" xfId="0" applyFont="1" applyFill="1" applyBorder="1" applyAlignment="1">
      <alignment horizontal="right" vertical="center"/>
    </xf>
    <xf numFmtId="0" fontId="3" fillId="0" borderId="701" xfId="0" applyFont="1" applyFill="1" applyBorder="1" applyAlignment="1">
      <alignment horizontal="right" vertical="center"/>
    </xf>
    <xf numFmtId="0" fontId="0" fillId="0" borderId="285" xfId="0" applyFill="1" applyBorder="1" applyAlignment="1">
      <alignment vertical="center"/>
    </xf>
    <xf numFmtId="0" fontId="0" fillId="0" borderId="253" xfId="0" applyFill="1" applyBorder="1" applyAlignment="1">
      <alignment vertical="center"/>
    </xf>
    <xf numFmtId="0" fontId="0" fillId="12" borderId="310" xfId="0" applyFill="1" applyBorder="1" applyAlignment="1">
      <alignment vertical="center"/>
    </xf>
    <xf numFmtId="0" fontId="0" fillId="0" borderId="150" xfId="0" applyFill="1" applyBorder="1" applyAlignment="1">
      <alignment vertical="center"/>
    </xf>
    <xf numFmtId="0" fontId="0" fillId="0" borderId="26" xfId="0" applyFill="1" applyBorder="1" applyAlignment="1">
      <alignment vertical="center"/>
    </xf>
    <xf numFmtId="0" fontId="0" fillId="0" borderId="123" xfId="0" applyFill="1" applyBorder="1" applyAlignment="1">
      <alignment vertical="center"/>
    </xf>
    <xf numFmtId="0" fontId="0" fillId="0" borderId="429" xfId="0" applyBorder="1" applyAlignment="1">
      <alignment horizontal="center" vertical="center"/>
    </xf>
    <xf numFmtId="0" fontId="0" fillId="0" borderId="431" xfId="0" applyBorder="1" applyAlignment="1">
      <alignment horizontal="center" vertical="center"/>
    </xf>
    <xf numFmtId="0" fontId="0" fillId="0" borderId="428" xfId="0" applyFill="1" applyBorder="1" applyAlignment="1">
      <alignment vertical="center"/>
    </xf>
    <xf numFmtId="0" fontId="0" fillId="0" borderId="172" xfId="0" applyFill="1" applyBorder="1" applyAlignment="1">
      <alignment vertical="center"/>
    </xf>
    <xf numFmtId="3" fontId="0" fillId="0" borderId="150" xfId="0" applyNumberFormat="1" applyFill="1" applyBorder="1" applyAlignment="1" applyProtection="1">
      <alignment horizontal="center" vertical="center"/>
      <protection hidden="1"/>
    </xf>
    <xf numFmtId="3" fontId="0" fillId="0" borderId="26" xfId="0" applyNumberFormat="1" applyFill="1" applyBorder="1" applyAlignment="1" applyProtection="1">
      <alignment horizontal="center" vertical="center"/>
      <protection hidden="1"/>
    </xf>
    <xf numFmtId="3" fontId="0" fillId="0" borderId="172" xfId="0" applyNumberFormat="1" applyFill="1" applyBorder="1" applyAlignment="1" applyProtection="1">
      <alignment horizontal="center" vertical="center"/>
      <protection hidden="1"/>
    </xf>
    <xf numFmtId="2" fontId="0" fillId="0" borderId="150" xfId="0" applyNumberFormat="1" applyFill="1" applyBorder="1" applyAlignment="1" applyProtection="1">
      <alignment horizontal="center" vertical="center"/>
      <protection hidden="1"/>
    </xf>
    <xf numFmtId="2" fontId="0" fillId="0" borderId="26" xfId="0" applyNumberFormat="1" applyFill="1" applyBorder="1" applyAlignment="1" applyProtection="1">
      <alignment horizontal="center" vertical="center"/>
      <protection hidden="1"/>
    </xf>
    <xf numFmtId="2" fontId="0" fillId="0" borderId="172" xfId="0" applyNumberFormat="1" applyFill="1" applyBorder="1" applyAlignment="1" applyProtection="1">
      <alignment horizontal="center" vertical="center"/>
      <protection hidden="1"/>
    </xf>
    <xf numFmtId="0" fontId="0" fillId="12" borderId="280" xfId="0" applyFill="1" applyBorder="1" applyAlignment="1">
      <alignment horizontal="center" vertical="center"/>
    </xf>
    <xf numFmtId="0" fontId="0" fillId="12" borderId="334" xfId="0" applyFill="1" applyBorder="1" applyAlignment="1">
      <alignment horizontal="center" vertical="center"/>
    </xf>
    <xf numFmtId="0" fontId="0" fillId="0" borderId="433" xfId="0" applyBorder="1" applyAlignment="1">
      <alignment vertical="center"/>
    </xf>
    <xf numFmtId="0" fontId="0" fillId="0" borderId="432" xfId="0" applyBorder="1" applyAlignment="1">
      <alignment vertical="center"/>
    </xf>
    <xf numFmtId="0" fontId="0" fillId="0" borderId="432" xfId="0" applyBorder="1" applyAlignment="1">
      <alignment horizontal="center" vertical="center"/>
    </xf>
    <xf numFmtId="0" fontId="0" fillId="0" borderId="154" xfId="0" applyBorder="1" applyAlignment="1">
      <alignment horizontal="center" vertical="center"/>
    </xf>
    <xf numFmtId="0" fontId="0" fillId="0" borderId="207" xfId="0" applyBorder="1" applyAlignment="1">
      <alignment vertical="center"/>
    </xf>
    <xf numFmtId="0" fontId="0" fillId="0" borderId="429" xfId="0" applyBorder="1" applyAlignment="1">
      <alignment vertical="center"/>
    </xf>
    <xf numFmtId="0" fontId="0" fillId="0" borderId="293" xfId="0" applyFill="1" applyBorder="1" applyAlignment="1">
      <alignment vertical="center"/>
    </xf>
    <xf numFmtId="0" fontId="0" fillId="0" borderId="39" xfId="0" applyBorder="1" applyAlignment="1">
      <alignment vertical="justify"/>
    </xf>
    <xf numFmtId="0" fontId="0" fillId="0" borderId="40" xfId="0" applyBorder="1" applyAlignment="1">
      <alignment vertical="justify"/>
    </xf>
    <xf numFmtId="0" fontId="0" fillId="0" borderId="41" xfId="0" applyBorder="1" applyAlignment="1">
      <alignment vertical="justify"/>
    </xf>
    <xf numFmtId="0" fontId="0" fillId="0" borderId="165" xfId="0" applyBorder="1" applyAlignment="1" applyProtection="1">
      <alignment horizontal="right" vertical="center"/>
      <protection hidden="1"/>
    </xf>
    <xf numFmtId="0" fontId="0" fillId="0" borderId="155" xfId="0" applyBorder="1" applyAlignment="1" applyProtection="1">
      <alignment horizontal="right" vertical="center"/>
      <protection hidden="1"/>
    </xf>
    <xf numFmtId="2" fontId="0" fillId="0" borderId="150" xfId="0" applyNumberFormat="1" applyFill="1" applyBorder="1" applyAlignment="1" applyProtection="1">
      <alignment horizontal="center" vertical="center"/>
      <protection locked="0"/>
    </xf>
    <xf numFmtId="2" fontId="0" fillId="0" borderId="26" xfId="0" applyNumberFormat="1" applyFill="1" applyBorder="1" applyAlignment="1" applyProtection="1">
      <alignment horizontal="center" vertical="center"/>
      <protection locked="0"/>
    </xf>
    <xf numFmtId="2" fontId="0" fillId="0" borderId="172" xfId="0" applyNumberFormat="1" applyFill="1" applyBorder="1" applyAlignment="1" applyProtection="1">
      <alignment horizontal="center" vertical="center"/>
      <protection locked="0"/>
    </xf>
    <xf numFmtId="0" fontId="3" fillId="0" borderId="77"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3" fillId="0" borderId="710" xfId="0" applyFont="1"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242" xfId="0" applyBorder="1" applyAlignment="1" applyProtection="1">
      <alignment horizontal="left" vertical="center"/>
      <protection locked="0"/>
    </xf>
    <xf numFmtId="0" fontId="0" fillId="12" borderId="281" xfId="0" applyFill="1" applyBorder="1" applyAlignment="1" applyProtection="1">
      <alignment horizontal="center" vertical="center"/>
      <protection hidden="1"/>
    </xf>
    <xf numFmtId="0" fontId="0" fillId="12" borderId="311" xfId="0" applyFill="1" applyBorder="1" applyAlignment="1" applyProtection="1">
      <alignment horizontal="center" vertical="center"/>
      <protection hidden="1"/>
    </xf>
    <xf numFmtId="0" fontId="0" fillId="0" borderId="306" xfId="0" applyBorder="1" applyAlignment="1" applyProtection="1">
      <alignment horizontal="center" vertical="center"/>
      <protection hidden="1"/>
    </xf>
    <xf numFmtId="0" fontId="0" fillId="0" borderId="276" xfId="0" applyBorder="1" applyAlignment="1" applyProtection="1">
      <alignment horizontal="center" vertical="center"/>
      <protection hidden="1"/>
    </xf>
    <xf numFmtId="0" fontId="0" fillId="12" borderId="311" xfId="0" applyFill="1" applyBorder="1" applyAlignment="1">
      <alignment vertical="center"/>
    </xf>
    <xf numFmtId="0" fontId="0" fillId="0" borderId="80" xfId="0" applyBorder="1" applyAlignment="1" applyProtection="1">
      <alignment horizontal="center" vertical="center"/>
      <protection hidden="1"/>
    </xf>
    <xf numFmtId="0" fontId="0" fillId="0" borderId="253" xfId="0" applyBorder="1" applyAlignment="1">
      <alignment horizontal="center"/>
    </xf>
    <xf numFmtId="0" fontId="0" fillId="0" borderId="278" xfId="0" applyNumberFormat="1" applyBorder="1" applyAlignment="1" applyProtection="1">
      <alignment horizontal="left" vertical="center"/>
      <protection hidden="1"/>
    </xf>
    <xf numFmtId="0" fontId="0" fillId="12" borderId="280" xfId="0" applyFill="1" applyBorder="1" applyAlignment="1" applyProtection="1">
      <alignment horizontal="center" vertical="center"/>
      <protection hidden="1"/>
    </xf>
    <xf numFmtId="0" fontId="0" fillId="12" borderId="334" xfId="0" applyFill="1" applyBorder="1" applyAlignment="1" applyProtection="1">
      <alignment horizontal="center" vertical="center"/>
      <protection hidden="1"/>
    </xf>
    <xf numFmtId="0" fontId="0" fillId="0" borderId="442" xfId="0" applyBorder="1" applyAlignment="1" applyProtection="1">
      <alignment vertical="center"/>
      <protection hidden="1"/>
    </xf>
    <xf numFmtId="0" fontId="0" fillId="0" borderId="9" xfId="0" applyBorder="1" applyAlignment="1" applyProtection="1">
      <alignment vertical="center"/>
      <protection hidden="1"/>
    </xf>
    <xf numFmtId="0" fontId="0" fillId="0" borderId="185" xfId="0" applyBorder="1" applyAlignment="1" applyProtection="1">
      <alignment vertical="center"/>
      <protection hidden="1"/>
    </xf>
    <xf numFmtId="49" fontId="0" fillId="0" borderId="154" xfId="0" applyNumberFormat="1" applyBorder="1" applyAlignment="1" applyProtection="1">
      <alignment vertical="center"/>
      <protection locked="0"/>
    </xf>
    <xf numFmtId="49" fontId="0" fillId="0" borderId="155" xfId="0" applyNumberFormat="1" applyBorder="1" applyAlignment="1" applyProtection="1">
      <alignment vertical="center"/>
      <protection locked="0"/>
    </xf>
    <xf numFmtId="49" fontId="0" fillId="0" borderId="186" xfId="0" applyNumberFormat="1" applyBorder="1" applyAlignment="1" applyProtection="1">
      <alignment vertical="center"/>
      <protection locked="0"/>
    </xf>
    <xf numFmtId="0" fontId="0" fillId="0" borderId="207" xfId="0" applyBorder="1" applyAlignment="1" applyProtection="1">
      <alignment horizontal="right" vertical="center"/>
      <protection hidden="1"/>
    </xf>
    <xf numFmtId="1" fontId="0" fillId="0" borderId="154" xfId="0" applyNumberFormat="1" applyBorder="1" applyAlignment="1" applyProtection="1">
      <alignment horizontal="center" vertical="center"/>
      <protection locked="0"/>
    </xf>
    <xf numFmtId="1" fontId="0" fillId="0" borderId="155" xfId="0" applyNumberFormat="1" applyBorder="1" applyAlignment="1" applyProtection="1">
      <alignment horizontal="center" vertical="center"/>
      <protection locked="0"/>
    </xf>
    <xf numFmtId="1" fontId="0" fillId="0" borderId="186" xfId="0" applyNumberFormat="1" applyBorder="1" applyAlignment="1" applyProtection="1">
      <alignment horizontal="center" vertical="center"/>
      <protection locked="0"/>
    </xf>
    <xf numFmtId="0" fontId="0" fillId="0" borderId="203" xfId="0" applyBorder="1" applyAlignment="1" applyProtection="1">
      <alignment horizontal="right" vertical="center"/>
      <protection hidden="1"/>
    </xf>
    <xf numFmtId="1" fontId="0" fillId="0" borderId="25" xfId="0" applyNumberFormat="1" applyBorder="1" applyAlignment="1" applyProtection="1">
      <alignment horizontal="left" vertical="center"/>
      <protection locked="0"/>
    </xf>
    <xf numFmtId="1" fontId="0" fillId="0" borderId="436" xfId="0" applyNumberFormat="1" applyBorder="1" applyAlignment="1" applyProtection="1">
      <alignment horizontal="left" vertical="center"/>
      <protection locked="0"/>
    </xf>
    <xf numFmtId="1" fontId="0" fillId="0" borderId="155" xfId="0" applyNumberFormat="1" applyBorder="1" applyAlignment="1" applyProtection="1">
      <alignment horizontal="left" vertical="center"/>
      <protection locked="0"/>
    </xf>
    <xf numFmtId="1" fontId="0" fillId="0" borderId="186" xfId="0" applyNumberFormat="1" applyBorder="1" applyAlignment="1" applyProtection="1">
      <alignment horizontal="left" vertical="center"/>
      <protection locked="0"/>
    </xf>
    <xf numFmtId="0" fontId="0" fillId="0" borderId="439" xfId="0" applyBorder="1" applyAlignment="1" applyProtection="1">
      <alignment horizontal="center" vertical="center"/>
      <protection hidden="1"/>
    </xf>
    <xf numFmtId="0" fontId="0" fillId="0" borderId="438" xfId="0" applyBorder="1" applyAlignment="1" applyProtection="1">
      <alignment horizontal="center" vertical="center"/>
      <protection hidden="1"/>
    </xf>
    <xf numFmtId="0" fontId="3" fillId="0" borderId="437" xfId="0" applyFont="1" applyBorder="1" applyAlignment="1" applyProtection="1">
      <alignment horizontal="left" vertical="center"/>
      <protection hidden="1"/>
    </xf>
    <xf numFmtId="0" fontId="3" fillId="0" borderId="969" xfId="0" applyFont="1" applyBorder="1" applyAlignment="1" applyProtection="1">
      <alignment horizontal="left" vertical="center"/>
      <protection hidden="1"/>
    </xf>
    <xf numFmtId="0" fontId="3" fillId="0" borderId="747" xfId="0" applyFont="1" applyBorder="1" applyAlignment="1" applyProtection="1">
      <alignment horizontal="center" vertical="center"/>
      <protection hidden="1"/>
    </xf>
    <xf numFmtId="0" fontId="3" fillId="0" borderId="705" xfId="0" applyFont="1" applyBorder="1" applyAlignment="1" applyProtection="1">
      <alignment horizontal="center" vertical="center"/>
      <protection hidden="1"/>
    </xf>
    <xf numFmtId="0" fontId="3" fillId="0" borderId="970" xfId="0" applyFont="1" applyBorder="1" applyAlignment="1" applyProtection="1">
      <alignment horizontal="left" vertical="center"/>
      <protection hidden="1"/>
    </xf>
    <xf numFmtId="0" fontId="3" fillId="0" borderId="971" xfId="0" applyFont="1" applyBorder="1" applyAlignment="1" applyProtection="1">
      <alignment horizontal="left" vertical="center"/>
      <protection hidden="1"/>
    </xf>
    <xf numFmtId="0" fontId="0" fillId="0" borderId="120"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63" xfId="0" applyBorder="1" applyAlignment="1" applyProtection="1">
      <alignment horizontal="center"/>
      <protection hidden="1"/>
    </xf>
    <xf numFmtId="0" fontId="0" fillId="0" borderId="6" xfId="0" applyBorder="1" applyAlignment="1">
      <alignment horizontal="center" vertical="center"/>
    </xf>
    <xf numFmtId="0" fontId="5" fillId="2" borderId="5" xfId="0" applyFont="1" applyFill="1" applyBorder="1" applyAlignment="1">
      <alignment vertical="center"/>
    </xf>
    <xf numFmtId="0" fontId="0" fillId="0" borderId="441" xfId="0" applyBorder="1" applyAlignment="1" applyProtection="1">
      <alignment vertical="center"/>
      <protection hidden="1"/>
    </xf>
    <xf numFmtId="0" fontId="0" fillId="0" borderId="21" xfId="0" applyBorder="1" applyAlignment="1" applyProtection="1">
      <alignment vertical="center"/>
      <protection hidden="1"/>
    </xf>
    <xf numFmtId="0" fontId="0" fillId="0" borderId="244" xfId="0" applyBorder="1" applyAlignment="1" applyProtection="1">
      <alignment vertical="center"/>
      <protection hidden="1"/>
    </xf>
    <xf numFmtId="0" fontId="0" fillId="0" borderId="440" xfId="0" applyBorder="1" applyAlignment="1" applyProtection="1">
      <alignment horizontal="center" vertical="center"/>
      <protection hidden="1"/>
    </xf>
    <xf numFmtId="0" fontId="3" fillId="0" borderId="697" xfId="0" applyFont="1" applyFill="1" applyBorder="1" applyAlignment="1">
      <alignment horizontal="right" vertical="center"/>
    </xf>
    <xf numFmtId="0" fontId="3" fillId="0" borderId="698" xfId="0" applyFont="1" applyFill="1" applyBorder="1" applyAlignment="1">
      <alignment horizontal="right" vertical="center"/>
    </xf>
    <xf numFmtId="0" fontId="3" fillId="0" borderId="189" xfId="3" applyBorder="1" applyAlignment="1">
      <alignment horizontal="center" vertical="center"/>
    </xf>
    <xf numFmtId="0" fontId="3" fillId="0" borderId="177" xfId="3" applyBorder="1" applyAlignment="1">
      <alignment horizontal="center" vertical="center"/>
    </xf>
    <xf numFmtId="0" fontId="3" fillId="0" borderId="660" xfId="3" applyBorder="1" applyAlignment="1">
      <alignment horizontal="left" vertical="center"/>
    </xf>
    <xf numFmtId="0" fontId="3" fillId="0" borderId="188" xfId="3" applyBorder="1" applyAlignment="1">
      <alignment horizontal="center" vertical="center"/>
    </xf>
    <xf numFmtId="0" fontId="9" fillId="0" borderId="206" xfId="3" applyFont="1" applyBorder="1" applyAlignment="1">
      <alignment horizontal="center" vertical="center"/>
    </xf>
    <xf numFmtId="0" fontId="9" fillId="0" borderId="6" xfId="3" applyFont="1" applyBorder="1" applyAlignment="1">
      <alignment horizontal="center" vertical="center"/>
    </xf>
    <xf numFmtId="0" fontId="9" fillId="0" borderId="103" xfId="3" applyFont="1" applyBorder="1" applyAlignment="1">
      <alignment horizontal="center" vertical="center"/>
    </xf>
    <xf numFmtId="2" fontId="3" fillId="0" borderId="197" xfId="3" applyNumberFormat="1" applyBorder="1" applyAlignment="1" applyProtection="1">
      <alignment horizontal="center" vertical="center"/>
      <protection locked="0"/>
    </xf>
    <xf numFmtId="2" fontId="3" fillId="0" borderId="101" xfId="3" applyNumberFormat="1" applyBorder="1" applyAlignment="1" applyProtection="1">
      <alignment horizontal="center" vertical="center"/>
      <protection locked="0"/>
    </xf>
    <xf numFmtId="2" fontId="3" fillId="0" borderId="199" xfId="3" applyNumberFormat="1" applyBorder="1" applyAlignment="1" applyProtection="1">
      <alignment horizontal="center" vertical="center"/>
      <protection locked="0"/>
    </xf>
    <xf numFmtId="2" fontId="3" fillId="0" borderId="149" xfId="3" applyNumberFormat="1" applyBorder="1" applyAlignment="1" applyProtection="1">
      <alignment horizontal="center" vertical="center"/>
      <protection hidden="1"/>
    </xf>
    <xf numFmtId="2" fontId="3" fillId="0" borderId="9" xfId="3" applyNumberFormat="1" applyBorder="1" applyAlignment="1" applyProtection="1">
      <alignment horizontal="center" vertical="center"/>
      <protection hidden="1"/>
    </xf>
    <xf numFmtId="2" fontId="3" fillId="0" borderId="170" xfId="3" applyNumberFormat="1" applyBorder="1" applyAlignment="1" applyProtection="1">
      <alignment horizontal="center" vertical="center"/>
      <protection hidden="1"/>
    </xf>
    <xf numFmtId="0" fontId="3" fillId="0" borderId="149" xfId="3" applyBorder="1" applyAlignment="1">
      <alignment vertical="center"/>
    </xf>
    <xf numFmtId="0" fontId="3" fillId="0" borderId="9" xfId="3" applyBorder="1" applyAlignment="1">
      <alignment vertical="center"/>
    </xf>
    <xf numFmtId="0" fontId="3" fillId="0" borderId="170" xfId="3" applyBorder="1" applyAlignment="1">
      <alignment vertical="center"/>
    </xf>
    <xf numFmtId="0" fontId="3" fillId="0" borderId="238" xfId="3" applyBorder="1" applyAlignment="1">
      <alignment vertical="center"/>
    </xf>
    <xf numFmtId="0" fontId="3" fillId="0" borderId="189" xfId="3" applyBorder="1" applyAlignment="1">
      <alignment vertical="center"/>
    </xf>
    <xf numFmtId="0" fontId="3" fillId="0" borderId="26" xfId="3" applyBorder="1" applyAlignment="1">
      <alignment vertical="center"/>
    </xf>
    <xf numFmtId="0" fontId="3" fillId="0" borderId="177" xfId="3" applyBorder="1" applyAlignment="1">
      <alignment vertical="center"/>
    </xf>
    <xf numFmtId="164" fontId="3" fillId="0" borderId="278" xfId="3" applyNumberFormat="1" applyBorder="1" applyAlignment="1" applyProtection="1">
      <alignment horizontal="center" vertical="center"/>
    </xf>
    <xf numFmtId="0" fontId="3" fillId="12" borderId="732" xfId="3" applyFont="1" applyFill="1" applyBorder="1" applyAlignment="1">
      <alignment horizontal="center" vertical="center"/>
    </xf>
    <xf numFmtId="0" fontId="3" fillId="0" borderId="253" xfId="3" applyFill="1" applyBorder="1" applyAlignment="1">
      <alignment vertical="center"/>
    </xf>
    <xf numFmtId="0" fontId="3" fillId="0" borderId="293" xfId="3" applyFill="1" applyBorder="1" applyAlignment="1">
      <alignment vertical="center"/>
    </xf>
    <xf numFmtId="2" fontId="3" fillId="0" borderId="189" xfId="3" applyNumberFormat="1" applyBorder="1" applyAlignment="1" applyProtection="1">
      <alignment horizontal="center" vertical="center"/>
      <protection locked="0"/>
    </xf>
    <xf numFmtId="2" fontId="3" fillId="0" borderId="26" xfId="3" applyNumberFormat="1" applyBorder="1" applyAlignment="1" applyProtection="1">
      <alignment horizontal="center" vertical="center"/>
      <protection locked="0"/>
    </xf>
    <xf numFmtId="2" fontId="3" fillId="0" borderId="188" xfId="3" applyNumberFormat="1" applyBorder="1" applyAlignment="1" applyProtection="1">
      <alignment horizontal="center" vertical="center"/>
      <protection locked="0"/>
    </xf>
    <xf numFmtId="2" fontId="3" fillId="0" borderId="512" xfId="3" applyNumberFormat="1" applyBorder="1" applyAlignment="1" applyProtection="1">
      <alignment horizontal="center" vertical="center"/>
      <protection locked="0"/>
    </xf>
    <xf numFmtId="2" fontId="3" fillId="0" borderId="447" xfId="3" applyNumberFormat="1" applyBorder="1" applyAlignment="1" applyProtection="1">
      <alignment horizontal="center" vertical="center"/>
      <protection locked="0"/>
    </xf>
    <xf numFmtId="2" fontId="3" fillId="0" borderId="511" xfId="3" applyNumberFormat="1" applyBorder="1" applyAlignment="1" applyProtection="1">
      <alignment horizontal="center" vertical="center"/>
      <protection locked="0"/>
    </xf>
    <xf numFmtId="2" fontId="3" fillId="0" borderId="928" xfId="3" applyNumberFormat="1" applyBorder="1" applyAlignment="1" applyProtection="1">
      <alignment horizontal="center" vertical="center"/>
      <protection hidden="1"/>
    </xf>
    <xf numFmtId="2" fontId="3" fillId="0" borderId="445" xfId="3" applyNumberFormat="1" applyBorder="1" applyAlignment="1" applyProtection="1">
      <alignment horizontal="center" vertical="center"/>
      <protection hidden="1"/>
    </xf>
    <xf numFmtId="2" fontId="3" fillId="0" borderId="929" xfId="3" applyNumberFormat="1" applyBorder="1" applyAlignment="1" applyProtection="1">
      <alignment horizontal="center" vertical="center"/>
      <protection hidden="1"/>
    </xf>
    <xf numFmtId="2" fontId="3" fillId="0" borderId="763" xfId="3" applyNumberFormat="1" applyBorder="1" applyAlignment="1" applyProtection="1">
      <alignment horizontal="center" vertical="center"/>
      <protection locked="0"/>
    </xf>
    <xf numFmtId="2" fontId="3" fillId="0" borderId="80" xfId="3" applyNumberFormat="1" applyBorder="1" applyAlignment="1" applyProtection="1">
      <alignment horizontal="center" vertical="center"/>
      <protection locked="0"/>
    </xf>
    <xf numFmtId="2" fontId="3" fillId="0" borderId="764" xfId="3" applyNumberFormat="1" applyBorder="1" applyAlignment="1" applyProtection="1">
      <alignment horizontal="center" vertical="center"/>
      <protection locked="0"/>
    </xf>
    <xf numFmtId="0" fontId="3" fillId="0" borderId="26" xfId="3" applyFont="1" applyBorder="1" applyAlignment="1">
      <alignment vertical="center"/>
    </xf>
    <xf numFmtId="0" fontId="3" fillId="0" borderId="381" xfId="3" applyFont="1" applyBorder="1" applyAlignment="1">
      <alignment vertical="center"/>
    </xf>
    <xf numFmtId="2" fontId="3" fillId="0" borderId="189" xfId="3" applyNumberFormat="1" applyBorder="1" applyAlignment="1" applyProtection="1">
      <alignment horizontal="center" vertical="center"/>
      <protection hidden="1"/>
    </xf>
    <xf numFmtId="2" fontId="3" fillId="0" borderId="26" xfId="3" applyNumberFormat="1" applyBorder="1" applyAlignment="1" applyProtection="1">
      <alignment horizontal="center" vertical="center"/>
      <protection hidden="1"/>
    </xf>
    <xf numFmtId="2" fontId="3" fillId="0" borderId="188" xfId="3" applyNumberFormat="1" applyBorder="1" applyAlignment="1" applyProtection="1">
      <alignment horizontal="center" vertical="center"/>
      <protection hidden="1"/>
    </xf>
    <xf numFmtId="2" fontId="3" fillId="0" borderId="763" xfId="3" applyNumberFormat="1" applyBorder="1" applyAlignment="1" applyProtection="1">
      <alignment horizontal="center" vertical="center"/>
      <protection hidden="1"/>
    </xf>
    <xf numFmtId="2" fontId="3" fillId="0" borderId="80" xfId="3" applyNumberFormat="1" applyBorder="1" applyAlignment="1" applyProtection="1">
      <alignment horizontal="center" vertical="center"/>
      <protection hidden="1"/>
    </xf>
    <xf numFmtId="2" fontId="3" fillId="0" borderId="764" xfId="3" applyNumberFormat="1" applyBorder="1" applyAlignment="1" applyProtection="1">
      <alignment horizontal="center" vertical="center"/>
      <protection hidden="1"/>
    </xf>
    <xf numFmtId="0" fontId="3" fillId="0" borderId="756" xfId="3" applyBorder="1" applyAlignment="1">
      <alignment horizontal="center" vertical="center"/>
    </xf>
    <xf numFmtId="0" fontId="3" fillId="0" borderId="80" xfId="3" applyBorder="1" applyAlignment="1">
      <alignment horizontal="center" vertical="center"/>
    </xf>
    <xf numFmtId="0" fontId="3" fillId="0" borderId="428" xfId="3" applyBorder="1" applyAlignment="1">
      <alignment horizontal="center" vertical="center"/>
    </xf>
    <xf numFmtId="0" fontId="3" fillId="0" borderId="80" xfId="3" applyFont="1" applyBorder="1" applyAlignment="1">
      <alignment vertical="center"/>
    </xf>
    <xf numFmtId="0" fontId="3" fillId="0" borderId="762" xfId="3" applyFont="1" applyBorder="1" applyAlignment="1">
      <alignment vertical="center"/>
    </xf>
    <xf numFmtId="0" fontId="3" fillId="0" borderId="101" xfId="3" applyFont="1" applyBorder="1" applyAlignment="1">
      <alignment horizontal="center"/>
    </xf>
    <xf numFmtId="0" fontId="3" fillId="0" borderId="772" xfId="3" applyBorder="1" applyAlignment="1" applyProtection="1">
      <alignment horizontal="center" vertical="center"/>
      <protection hidden="1"/>
    </xf>
    <xf numFmtId="0" fontId="3" fillId="0" borderId="773" xfId="3" applyBorder="1" applyAlignment="1" applyProtection="1">
      <alignment horizontal="center" vertical="center"/>
      <protection hidden="1"/>
    </xf>
    <xf numFmtId="0" fontId="3" fillId="0" borderId="447" xfId="3" applyFont="1" applyBorder="1" applyAlignment="1" applyProtection="1">
      <alignment horizontal="left" vertical="center"/>
      <protection hidden="1"/>
    </xf>
    <xf numFmtId="0" fontId="3" fillId="0" borderId="526" xfId="3" applyFont="1" applyBorder="1" applyAlignment="1" applyProtection="1">
      <alignment horizontal="left" vertical="center"/>
      <protection hidden="1"/>
    </xf>
    <xf numFmtId="0" fontId="3" fillId="0" borderId="525" xfId="3" applyBorder="1" applyAlignment="1">
      <alignment horizontal="center" vertical="center"/>
    </xf>
    <xf numFmtId="0" fontId="3" fillId="0" borderId="519" xfId="3" applyBorder="1" applyAlignment="1">
      <alignment horizontal="center" vertical="center"/>
    </xf>
    <xf numFmtId="0" fontId="8" fillId="0" borderId="738" xfId="3" applyFont="1" applyBorder="1" applyAlignment="1">
      <alignment vertical="center"/>
    </xf>
    <xf numFmtId="0" fontId="8" fillId="0" borderId="348" xfId="3" applyFont="1" applyBorder="1" applyAlignment="1">
      <alignment vertical="center"/>
    </xf>
    <xf numFmtId="0" fontId="3" fillId="12" borderId="253" xfId="3" applyFill="1" applyBorder="1" applyAlignment="1">
      <alignment horizontal="center" vertical="center"/>
    </xf>
    <xf numFmtId="0" fontId="3" fillId="0" borderId="188" xfId="3" applyBorder="1" applyAlignment="1">
      <alignment vertical="center"/>
    </xf>
    <xf numFmtId="0" fontId="3" fillId="2" borderId="621" xfId="3" applyFont="1" applyFill="1" applyBorder="1" applyAlignment="1">
      <alignment horizontal="justify" vertical="center" wrapText="1"/>
    </xf>
    <xf numFmtId="0" fontId="3" fillId="0" borderId="662" xfId="3" applyBorder="1" applyAlignment="1">
      <alignment horizontal="left" vertical="center"/>
    </xf>
    <xf numFmtId="0" fontId="3" fillId="0" borderId="519" xfId="3" applyFont="1" applyBorder="1" applyAlignment="1">
      <alignment horizontal="left" vertical="center"/>
    </xf>
    <xf numFmtId="0" fontId="3" fillId="0" borderId="520" xfId="3" applyFont="1" applyBorder="1" applyAlignment="1">
      <alignment horizontal="left" vertical="center"/>
    </xf>
    <xf numFmtId="0" fontId="3" fillId="0" borderId="774" xfId="3" applyBorder="1" applyAlignment="1">
      <alignment horizontal="center" vertical="center"/>
    </xf>
    <xf numFmtId="0" fontId="3" fillId="0" borderId="775" xfId="3" applyBorder="1" applyAlignment="1">
      <alignment horizontal="center" vertical="center"/>
    </xf>
    <xf numFmtId="0" fontId="3" fillId="0" borderId="775" xfId="3" applyFont="1" applyBorder="1" applyAlignment="1">
      <alignment horizontal="left" vertical="center"/>
    </xf>
    <xf numFmtId="0" fontId="3" fillId="0" borderId="776" xfId="3" applyFont="1" applyBorder="1" applyAlignment="1">
      <alignment horizontal="left" vertical="center"/>
    </xf>
    <xf numFmtId="0" fontId="3" fillId="0" borderId="677" xfId="3" applyFont="1" applyBorder="1" applyAlignment="1">
      <alignment horizontal="left" vertical="center"/>
    </xf>
    <xf numFmtId="0" fontId="3" fillId="0" borderId="654" xfId="3" applyFont="1" applyBorder="1" applyAlignment="1">
      <alignment horizontal="left" vertical="center"/>
    </xf>
    <xf numFmtId="0" fontId="3" fillId="0" borderId="777" xfId="3" applyFont="1" applyBorder="1" applyAlignment="1" applyProtection="1">
      <alignment horizontal="left" vertical="center"/>
      <protection locked="0"/>
    </xf>
    <xf numFmtId="0" fontId="3" fillId="0" borderId="683" xfId="3" applyFont="1" applyBorder="1" applyAlignment="1" applyProtection="1">
      <alignment horizontal="left" vertical="center"/>
      <protection locked="0"/>
    </xf>
    <xf numFmtId="0" fontId="3" fillId="0" borderId="778" xfId="3" applyFont="1" applyBorder="1" applyAlignment="1" applyProtection="1">
      <alignment horizontal="left" vertical="center"/>
      <protection locked="0"/>
    </xf>
    <xf numFmtId="0" fontId="3" fillId="3" borderId="101" xfId="3" applyFont="1" applyFill="1" applyBorder="1" applyAlignment="1">
      <alignment horizontal="center"/>
    </xf>
    <xf numFmtId="174" fontId="3" fillId="0" borderId="114" xfId="3" applyNumberFormat="1" applyFont="1" applyFill="1" applyBorder="1" applyAlignment="1" applyProtection="1">
      <alignment horizontal="center"/>
      <protection locked="0"/>
    </xf>
    <xf numFmtId="0" fontId="3" fillId="3" borderId="101" xfId="3" applyFont="1" applyFill="1" applyBorder="1" applyAlignment="1"/>
    <xf numFmtId="0" fontId="3" fillId="3" borderId="37" xfId="3" applyFont="1" applyFill="1" applyBorder="1" applyAlignment="1"/>
    <xf numFmtId="14" fontId="3" fillId="0" borderId="114" xfId="3" applyNumberFormat="1" applyFont="1" applyFill="1" applyBorder="1" applyAlignment="1" applyProtection="1">
      <alignment horizontal="center"/>
      <protection locked="0"/>
    </xf>
    <xf numFmtId="0" fontId="3" fillId="3" borderId="169" xfId="3" applyFont="1" applyFill="1" applyBorder="1" applyAlignment="1"/>
    <xf numFmtId="0" fontId="3" fillId="0" borderId="39" xfId="3" applyFont="1" applyBorder="1" applyAlignment="1">
      <alignment horizontal="center" vertical="center"/>
    </xf>
    <xf numFmtId="0" fontId="3" fillId="0" borderId="40" xfId="3" applyFont="1" applyBorder="1" applyAlignment="1">
      <alignment horizontal="center" vertical="center"/>
    </xf>
    <xf numFmtId="0" fontId="3" fillId="0" borderId="225" xfId="3" applyFont="1" applyBorder="1" applyAlignment="1">
      <alignment horizontal="center" vertical="center"/>
    </xf>
    <xf numFmtId="0" fontId="3" fillId="0" borderId="218" xfId="3" applyFont="1" applyBorder="1" applyAlignment="1">
      <alignment horizontal="center" vertical="center"/>
    </xf>
    <xf numFmtId="0" fontId="8" fillId="0" borderId="620" xfId="3" applyFont="1" applyBorder="1" applyAlignment="1">
      <alignment vertical="center"/>
    </xf>
    <xf numFmtId="0" fontId="3" fillId="0" borderId="2" xfId="3" applyFont="1" applyBorder="1" applyAlignment="1">
      <alignment horizontal="center" vertical="center"/>
    </xf>
    <xf numFmtId="0" fontId="3" fillId="0" borderId="13" xfId="3" applyFont="1" applyBorder="1" applyAlignment="1">
      <alignment horizontal="center" vertical="center"/>
    </xf>
    <xf numFmtId="0" fontId="3" fillId="0" borderId="527" xfId="3" applyFont="1" applyBorder="1" applyAlignment="1">
      <alignment horizontal="center" vertical="center"/>
    </xf>
    <xf numFmtId="0" fontId="3" fillId="0" borderId="528" xfId="3" applyFont="1" applyBorder="1" applyAlignment="1">
      <alignment horizontal="center" vertical="center"/>
    </xf>
    <xf numFmtId="0" fontId="3" fillId="0" borderId="770" xfId="3" applyFont="1" applyBorder="1" applyAlignment="1">
      <alignment horizontal="center" vertical="center"/>
    </xf>
    <xf numFmtId="0" fontId="3" fillId="0" borderId="771" xfId="3" applyFont="1" applyBorder="1" applyAlignment="1">
      <alignment horizontal="center" vertical="center"/>
    </xf>
    <xf numFmtId="0" fontId="3" fillId="0" borderId="445" xfId="3" applyFont="1" applyBorder="1" applyAlignment="1">
      <alignment horizontal="left" vertical="center"/>
    </xf>
    <xf numFmtId="0" fontId="3" fillId="0" borderId="763" xfId="3" applyBorder="1" applyAlignment="1">
      <alignment vertical="center"/>
    </xf>
    <xf numFmtId="0" fontId="3" fillId="0" borderId="80" xfId="3" applyBorder="1" applyAlignment="1">
      <alignment vertical="center"/>
    </xf>
    <xf numFmtId="0" fontId="3" fillId="0" borderId="242" xfId="3" applyBorder="1" applyAlignment="1">
      <alignment vertical="center"/>
    </xf>
    <xf numFmtId="0" fontId="3" fillId="0" borderId="764" xfId="3" applyBorder="1" applyAlignment="1">
      <alignment vertical="center"/>
    </xf>
    <xf numFmtId="0" fontId="8" fillId="0" borderId="529" xfId="3" applyFont="1" applyBorder="1" applyAlignment="1">
      <alignment horizontal="left" vertical="center"/>
    </xf>
    <xf numFmtId="0" fontId="8" fillId="0" borderId="530" xfId="3" applyFont="1" applyBorder="1" applyAlignment="1">
      <alignment horizontal="left" vertical="center"/>
    </xf>
    <xf numFmtId="0" fontId="8" fillId="0" borderId="765" xfId="3" applyFont="1" applyBorder="1" applyAlignment="1">
      <alignment horizontal="left" vertical="center"/>
    </xf>
    <xf numFmtId="0" fontId="8" fillId="0" borderId="366" xfId="3" applyFont="1" applyBorder="1" applyAlignment="1">
      <alignment horizontal="left" vertical="center"/>
    </xf>
    <xf numFmtId="0" fontId="9" fillId="0" borderId="366" xfId="3" applyFont="1" applyBorder="1" applyAlignment="1">
      <alignment horizontal="center" vertical="center"/>
    </xf>
    <xf numFmtId="0" fontId="9" fillId="0" borderId="766" xfId="3" applyFont="1" applyBorder="1" applyAlignment="1">
      <alignment horizontal="center" vertical="center"/>
    </xf>
    <xf numFmtId="0" fontId="3" fillId="0" borderId="191" xfId="3" applyFont="1" applyBorder="1" applyAlignment="1">
      <alignment horizontal="left" vertical="center"/>
    </xf>
    <xf numFmtId="0" fontId="3" fillId="0" borderId="191" xfId="3" applyFont="1" applyBorder="1" applyAlignment="1" applyProtection="1">
      <alignment horizontal="left" vertical="center"/>
      <protection hidden="1"/>
    </xf>
    <xf numFmtId="0" fontId="3" fillId="0" borderId="192" xfId="3" applyFont="1" applyBorder="1" applyAlignment="1" applyProtection="1">
      <alignment horizontal="left" vertical="center"/>
      <protection hidden="1"/>
    </xf>
    <xf numFmtId="0" fontId="3" fillId="0" borderId="768" xfId="3" applyFont="1" applyBorder="1" applyAlignment="1">
      <alignment horizontal="left" vertical="center"/>
    </xf>
    <xf numFmtId="0" fontId="3" fillId="0" borderId="769" xfId="3" applyFont="1" applyBorder="1" applyAlignment="1">
      <alignment horizontal="left" vertical="center"/>
    </xf>
    <xf numFmtId="0" fontId="51" fillId="0" borderId="524" xfId="3" applyFont="1" applyBorder="1" applyAlignment="1">
      <alignment horizontal="center" vertical="center"/>
    </xf>
    <xf numFmtId="0" fontId="51" fillId="0" borderId="516" xfId="3" applyFont="1" applyBorder="1" applyAlignment="1">
      <alignment horizontal="center" vertical="center"/>
    </xf>
    <xf numFmtId="0" fontId="51" fillId="0" borderId="517" xfId="3" applyFont="1" applyBorder="1" applyAlignment="1">
      <alignment horizontal="center" vertical="center"/>
    </xf>
    <xf numFmtId="0" fontId="51" fillId="0" borderId="531" xfId="3" applyFont="1" applyBorder="1" applyAlignment="1">
      <alignment horizontal="center" vertical="center"/>
    </xf>
    <xf numFmtId="0" fontId="51" fillId="0" borderId="532" xfId="3" applyFont="1" applyBorder="1" applyAlignment="1">
      <alignment horizontal="center" vertical="center"/>
    </xf>
    <xf numFmtId="0" fontId="3" fillId="0" borderId="767" xfId="3" applyBorder="1" applyAlignment="1">
      <alignment horizontal="center" vertical="center"/>
    </xf>
    <xf numFmtId="0" fontId="3" fillId="0" borderId="768" xfId="3" applyBorder="1" applyAlignment="1">
      <alignment horizontal="center" vertical="center"/>
    </xf>
    <xf numFmtId="0" fontId="3" fillId="0" borderId="193" xfId="3" applyBorder="1" applyAlignment="1" applyProtection="1">
      <alignment horizontal="center" vertical="center"/>
      <protection hidden="1"/>
    </xf>
    <xf numFmtId="0" fontId="3" fillId="0" borderId="191" xfId="3" applyBorder="1" applyAlignment="1" applyProtection="1">
      <alignment horizontal="center" vertical="center"/>
      <protection hidden="1"/>
    </xf>
    <xf numFmtId="0" fontId="3" fillId="3" borderId="2" xfId="3" applyFont="1" applyFill="1" applyBorder="1" applyAlignment="1">
      <alignment horizontal="center" vertical="center"/>
    </xf>
    <xf numFmtId="0" fontId="3" fillId="3" borderId="0" xfId="3" applyFont="1" applyFill="1" applyBorder="1" applyAlignment="1">
      <alignment horizontal="center" vertical="center"/>
    </xf>
    <xf numFmtId="0" fontId="3" fillId="3" borderId="13" xfId="3" applyFont="1" applyFill="1" applyBorder="1" applyAlignment="1">
      <alignment horizontal="center" vertical="center"/>
    </xf>
    <xf numFmtId="0" fontId="3" fillId="2" borderId="6" xfId="3" applyNumberFormat="1" applyFont="1" applyFill="1" applyBorder="1" applyAlignment="1">
      <alignment horizontal="justify" vertical="center" wrapText="1"/>
    </xf>
    <xf numFmtId="0" fontId="3" fillId="0" borderId="120" xfId="3" applyBorder="1" applyAlignment="1">
      <alignment horizontal="center"/>
    </xf>
    <xf numFmtId="0" fontId="3" fillId="0" borderId="63" xfId="3" applyBorder="1" applyAlignment="1">
      <alignment horizontal="center"/>
    </xf>
    <xf numFmtId="0" fontId="3" fillId="0" borderId="101" xfId="3" applyFont="1" applyFill="1" applyBorder="1" applyAlignment="1">
      <alignment horizontal="center"/>
    </xf>
    <xf numFmtId="174" fontId="3" fillId="0" borderId="114" xfId="3" applyNumberFormat="1" applyFont="1" applyBorder="1" applyAlignment="1" applyProtection="1">
      <alignment horizontal="center"/>
      <protection locked="0"/>
    </xf>
    <xf numFmtId="0" fontId="3" fillId="0" borderId="101" xfId="3" applyFont="1" applyBorder="1" applyAlignment="1"/>
    <xf numFmtId="0" fontId="3" fillId="0" borderId="37" xfId="3" applyFont="1" applyBorder="1" applyAlignment="1"/>
    <xf numFmtId="14" fontId="3" fillId="0" borderId="114" xfId="3" applyNumberFormat="1" applyFont="1" applyBorder="1" applyAlignment="1" applyProtection="1">
      <alignment horizontal="center"/>
      <protection locked="0"/>
    </xf>
    <xf numFmtId="0" fontId="3" fillId="0" borderId="169" xfId="3" applyFont="1" applyBorder="1" applyAlignment="1"/>
    <xf numFmtId="0" fontId="3" fillId="0" borderId="6" xfId="3" applyBorder="1" applyAlignment="1" applyProtection="1">
      <alignment horizontal="center"/>
      <protection locked="0"/>
    </xf>
    <xf numFmtId="0" fontId="22" fillId="0" borderId="6" xfId="3" applyFont="1" applyBorder="1" applyAlignment="1" applyProtection="1">
      <alignment horizontal="center"/>
      <protection locked="0"/>
    </xf>
    <xf numFmtId="0" fontId="3" fillId="0" borderId="13" xfId="3" applyBorder="1" applyAlignment="1">
      <alignment horizontal="center"/>
    </xf>
    <xf numFmtId="0" fontId="9" fillId="0" borderId="23" xfId="3" applyFont="1" applyBorder="1" applyAlignment="1">
      <alignment horizontal="center" vertical="center"/>
    </xf>
    <xf numFmtId="0" fontId="3" fillId="0" borderId="17" xfId="3" applyBorder="1" applyAlignment="1">
      <alignment vertical="center"/>
    </xf>
    <xf numFmtId="0" fontId="3" fillId="0" borderId="228" xfId="3" applyBorder="1" applyAlignment="1">
      <alignment vertical="center"/>
    </xf>
    <xf numFmtId="0" fontId="3" fillId="0" borderId="124" xfId="3" applyBorder="1" applyAlignment="1">
      <alignment vertical="center"/>
    </xf>
    <xf numFmtId="0" fontId="3" fillId="0" borderId="117" xfId="3" applyBorder="1" applyAlignment="1">
      <alignment vertical="center"/>
    </xf>
    <xf numFmtId="0" fontId="3" fillId="0" borderId="215" xfId="3" applyBorder="1" applyAlignment="1">
      <alignment vertical="center"/>
    </xf>
    <xf numFmtId="0" fontId="9" fillId="0" borderId="478" xfId="3" applyFont="1" applyBorder="1" applyAlignment="1">
      <alignment horizontal="center"/>
    </xf>
    <xf numFmtId="0" fontId="9" fillId="0" borderId="117" xfId="3" applyFont="1" applyBorder="1" applyAlignment="1">
      <alignment horizontal="center"/>
    </xf>
    <xf numFmtId="0" fontId="9" fillId="0" borderId="479" xfId="3" applyFont="1" applyBorder="1" applyAlignment="1">
      <alignment horizontal="center"/>
    </xf>
    <xf numFmtId="0" fontId="3" fillId="12" borderId="310" xfId="3" applyFill="1" applyBorder="1" applyAlignment="1">
      <alignment horizontal="center" vertical="center"/>
    </xf>
    <xf numFmtId="0" fontId="3" fillId="12" borderId="337" xfId="3" applyFill="1" applyBorder="1" applyAlignment="1">
      <alignment horizontal="center" vertical="center"/>
    </xf>
    <xf numFmtId="0" fontId="3" fillId="0" borderId="278" xfId="3" applyBorder="1" applyAlignment="1" applyProtection="1">
      <alignment horizontal="left" vertical="center"/>
    </xf>
    <xf numFmtId="0" fontId="3" fillId="0" borderId="338" xfId="3" applyBorder="1" applyAlignment="1" applyProtection="1">
      <alignment horizontal="left" vertical="center"/>
    </xf>
    <xf numFmtId="0" fontId="3" fillId="0" borderId="428" xfId="3" applyFill="1" applyBorder="1" applyAlignment="1">
      <alignment vertical="center"/>
    </xf>
    <xf numFmtId="0" fontId="3" fillId="0" borderId="26" xfId="3" applyFill="1" applyBorder="1" applyAlignment="1">
      <alignment vertical="center"/>
    </xf>
    <xf numFmtId="0" fontId="3" fillId="0" borderId="172" xfId="3" applyFill="1" applyBorder="1" applyAlignment="1">
      <alignment vertical="center"/>
    </xf>
    <xf numFmtId="0" fontId="3" fillId="0" borderId="203" xfId="3" applyBorder="1" applyAlignment="1">
      <alignment vertical="center"/>
    </xf>
    <xf numFmtId="0" fontId="3" fillId="0" borderId="155" xfId="3" applyBorder="1" applyAlignment="1">
      <alignment vertical="center"/>
    </xf>
    <xf numFmtId="0" fontId="3" fillId="0" borderId="428" xfId="3" applyBorder="1" applyAlignment="1">
      <alignment vertical="center"/>
    </xf>
    <xf numFmtId="0" fontId="3" fillId="12" borderId="383" xfId="3" applyFill="1" applyBorder="1" applyAlignment="1">
      <alignment horizontal="center" vertical="center"/>
    </xf>
    <xf numFmtId="0" fontId="3" fillId="12" borderId="322" xfId="3" applyFont="1" applyFill="1" applyBorder="1" applyAlignment="1">
      <alignment horizontal="center" vertical="center"/>
    </xf>
    <xf numFmtId="0" fontId="3" fillId="12" borderId="602" xfId="3" applyFont="1" applyFill="1" applyBorder="1" applyAlignment="1">
      <alignment horizontal="center" vertical="center"/>
    </xf>
    <xf numFmtId="0" fontId="9" fillId="0" borderId="477" xfId="3" applyFont="1" applyBorder="1" applyAlignment="1">
      <alignment horizontal="center"/>
    </xf>
    <xf numFmtId="0" fontId="3" fillId="0" borderId="441" xfId="3" applyBorder="1" applyAlignment="1">
      <alignment vertical="center"/>
    </xf>
    <xf numFmtId="0" fontId="3" fillId="0" borderId="21" xfId="3" applyBorder="1" applyAlignment="1">
      <alignment vertical="center"/>
    </xf>
    <xf numFmtId="0" fontId="3" fillId="0" borderId="442" xfId="3" applyBorder="1" applyAlignment="1">
      <alignment horizontal="center" vertical="center"/>
    </xf>
    <xf numFmtId="0" fontId="3" fillId="0" borderId="9" xfId="3" applyBorder="1" applyAlignment="1">
      <alignment horizontal="center" vertical="center"/>
    </xf>
    <xf numFmtId="2" fontId="3" fillId="0" borderId="149" xfId="3" applyNumberFormat="1" applyBorder="1" applyAlignment="1" applyProtection="1">
      <alignment horizontal="center" vertical="center"/>
      <protection locked="0"/>
    </xf>
    <xf numFmtId="2" fontId="3" fillId="0" borderId="9" xfId="3" applyNumberFormat="1" applyBorder="1" applyAlignment="1" applyProtection="1">
      <alignment horizontal="center" vertical="center"/>
      <protection locked="0"/>
    </xf>
    <xf numFmtId="2" fontId="3" fillId="0" borderId="170" xfId="3" applyNumberFormat="1" applyBorder="1" applyAlignment="1" applyProtection="1">
      <alignment horizontal="center" vertical="center"/>
      <protection locked="0"/>
    </xf>
    <xf numFmtId="0" fontId="3" fillId="0" borderId="9" xfId="3" applyFont="1" applyBorder="1" applyAlignment="1">
      <alignment vertical="center"/>
    </xf>
    <xf numFmtId="0" fontId="3" fillId="0" borderId="200" xfId="3" applyFont="1" applyBorder="1" applyAlignment="1">
      <alignment vertical="center"/>
    </xf>
    <xf numFmtId="0" fontId="3" fillId="0" borderId="172" xfId="3" applyBorder="1" applyAlignment="1">
      <alignment vertical="center"/>
    </xf>
    <xf numFmtId="0" fontId="3" fillId="0" borderId="207" xfId="3" applyBorder="1" applyAlignment="1">
      <alignment vertical="center"/>
    </xf>
    <xf numFmtId="0" fontId="3" fillId="0" borderId="474" xfId="3" applyBorder="1" applyAlignment="1">
      <alignment vertical="center"/>
    </xf>
    <xf numFmtId="0" fontId="3" fillId="0" borderId="112" xfId="3" applyBorder="1" applyAlignment="1">
      <alignment vertical="center"/>
    </xf>
    <xf numFmtId="0" fontId="3" fillId="0" borderId="131" xfId="3" applyBorder="1" applyAlignment="1">
      <alignment vertical="center"/>
    </xf>
    <xf numFmtId="0" fontId="3" fillId="12" borderId="284" xfId="3" applyFill="1" applyBorder="1" applyAlignment="1">
      <alignment vertical="center"/>
    </xf>
    <xf numFmtId="0" fontId="3" fillId="12" borderId="371" xfId="3" applyFill="1" applyBorder="1" applyAlignment="1">
      <alignment vertical="center"/>
    </xf>
    <xf numFmtId="0" fontId="3" fillId="12" borderId="348" xfId="3" applyFill="1" applyBorder="1" applyAlignment="1"/>
    <xf numFmtId="0" fontId="3" fillId="0" borderId="322" xfId="3" applyBorder="1" applyAlignment="1">
      <alignment horizontal="center"/>
    </xf>
    <xf numFmtId="0" fontId="3" fillId="0" borderId="427" xfId="3" applyBorder="1" applyAlignment="1">
      <alignment horizontal="center" vertical="center"/>
    </xf>
    <xf numFmtId="0" fontId="3" fillId="0" borderId="272" xfId="3" applyFont="1" applyBorder="1" applyAlignment="1">
      <alignment horizontal="left" vertical="center"/>
    </xf>
    <xf numFmtId="0" fontId="3" fillId="0" borderId="114" xfId="3" applyBorder="1" applyAlignment="1">
      <alignment horizontal="left" vertical="center"/>
    </xf>
    <xf numFmtId="0" fontId="3" fillId="0" borderId="151" xfId="3" applyBorder="1" applyAlignment="1">
      <alignment horizontal="left" vertical="center"/>
    </xf>
    <xf numFmtId="49" fontId="3" fillId="0" borderId="278" xfId="3" applyNumberFormat="1" applyFont="1" applyBorder="1" applyAlignment="1" applyProtection="1">
      <alignment horizontal="left" vertical="center"/>
    </xf>
    <xf numFmtId="0" fontId="3" fillId="0" borderId="303" xfId="3" applyBorder="1" applyAlignment="1">
      <alignment vertical="center"/>
    </xf>
    <xf numFmtId="0" fontId="3" fillId="0" borderId="289" xfId="3" applyBorder="1" applyAlignment="1">
      <alignment vertical="center"/>
    </xf>
    <xf numFmtId="0" fontId="3" fillId="0" borderId="289" xfId="3" applyBorder="1" applyAlignment="1" applyProtection="1">
      <alignment horizontal="left" vertical="center"/>
    </xf>
    <xf numFmtId="0" fontId="3" fillId="0" borderId="297" xfId="3" applyBorder="1" applyAlignment="1" applyProtection="1">
      <alignment horizontal="left" vertical="center"/>
    </xf>
    <xf numFmtId="0" fontId="3" fillId="0" borderId="276" xfId="3" applyBorder="1" applyAlignment="1" applyProtection="1">
      <alignment horizontal="left" vertical="center"/>
    </xf>
    <xf numFmtId="0" fontId="3" fillId="0" borderId="324" xfId="3" applyBorder="1" applyAlignment="1" applyProtection="1">
      <alignment horizontal="left" vertical="center"/>
    </xf>
    <xf numFmtId="0" fontId="7" fillId="0" borderId="2" xfId="3" applyFont="1" applyBorder="1" applyAlignment="1">
      <alignment vertical="top" wrapText="1"/>
    </xf>
    <xf numFmtId="0" fontId="7" fillId="0" borderId="0" xfId="3" applyFont="1" applyBorder="1" applyAlignment="1">
      <alignment vertical="top" wrapText="1"/>
    </xf>
    <xf numFmtId="0" fontId="7" fillId="0" borderId="35" xfId="3" applyFont="1" applyBorder="1" applyAlignment="1">
      <alignment vertical="top" wrapText="1"/>
    </xf>
    <xf numFmtId="0" fontId="3" fillId="0" borderId="17" xfId="3" applyBorder="1" applyAlignment="1">
      <alignment horizontal="center"/>
    </xf>
    <xf numFmtId="0" fontId="3" fillId="0" borderId="6" xfId="3" applyBorder="1" applyAlignment="1">
      <alignment horizontal="center"/>
    </xf>
    <xf numFmtId="0" fontId="3" fillId="0" borderId="36" xfId="3" applyBorder="1" applyAlignment="1">
      <alignment horizontal="center"/>
    </xf>
    <xf numFmtId="0" fontId="3" fillId="0" borderId="253" xfId="3" applyBorder="1" applyAlignment="1" applyProtection="1">
      <alignment vertical="center"/>
    </xf>
    <xf numFmtId="0" fontId="3" fillId="0" borderId="339" xfId="3" applyBorder="1" applyAlignment="1" applyProtection="1">
      <alignment vertical="center"/>
    </xf>
    <xf numFmtId="4" fontId="3" fillId="12" borderId="284" xfId="2" applyNumberFormat="1" applyFont="1" applyFill="1" applyBorder="1" applyAlignment="1" applyProtection="1">
      <alignment horizontal="center" vertical="center"/>
    </xf>
    <xf numFmtId="4" fontId="3" fillId="12" borderId="371" xfId="2" applyNumberFormat="1" applyFont="1" applyFill="1" applyBorder="1" applyAlignment="1" applyProtection="1">
      <alignment horizontal="center" vertical="center"/>
    </xf>
    <xf numFmtId="0" fontId="3" fillId="12" borderId="81" xfId="3" applyFont="1" applyFill="1" applyBorder="1" applyAlignment="1">
      <alignment horizontal="center" vertical="center"/>
    </xf>
    <xf numFmtId="0" fontId="3" fillId="12" borderId="31" xfId="3" applyFont="1" applyFill="1" applyBorder="1" applyAlignment="1">
      <alignment horizontal="center" vertical="center"/>
    </xf>
    <xf numFmtId="0" fontId="8" fillId="0" borderId="760" xfId="3" applyFont="1" applyBorder="1" applyAlignment="1">
      <alignment vertical="center"/>
    </xf>
    <xf numFmtId="0" fontId="8" fillId="0" borderId="322" xfId="3" applyFont="1" applyBorder="1" applyAlignment="1">
      <alignment vertical="center"/>
    </xf>
    <xf numFmtId="0" fontId="3" fillId="0" borderId="724" xfId="3" applyBorder="1" applyAlignment="1">
      <alignment horizontal="center"/>
    </xf>
    <xf numFmtId="0" fontId="3" fillId="0" borderId="284" xfId="3" applyBorder="1" applyAlignment="1">
      <alignment horizontal="center"/>
    </xf>
    <xf numFmtId="170" fontId="3" fillId="0" borderId="284" xfId="3" applyNumberFormat="1" applyBorder="1" applyAlignment="1" applyProtection="1">
      <alignment horizontal="center" vertical="center"/>
      <protection locked="0"/>
    </xf>
    <xf numFmtId="170" fontId="3" fillId="0" borderId="284" xfId="3" applyNumberFormat="1" applyFont="1" applyBorder="1" applyAlignment="1" applyProtection="1">
      <alignment horizontal="center" vertical="center"/>
      <protection locked="0"/>
    </xf>
    <xf numFmtId="0" fontId="3" fillId="12" borderId="284" xfId="3" applyFill="1" applyBorder="1" applyAlignment="1">
      <alignment horizontal="center" vertical="center"/>
    </xf>
    <xf numFmtId="0" fontId="3" fillId="12" borderId="745" xfId="3" applyFill="1" applyBorder="1" applyAlignment="1" applyProtection="1">
      <alignment horizontal="center" vertical="center"/>
    </xf>
    <xf numFmtId="0" fontId="3" fillId="12" borderId="40" xfId="3" applyFill="1" applyBorder="1" applyAlignment="1" applyProtection="1">
      <alignment horizontal="center" vertical="center"/>
    </xf>
    <xf numFmtId="0" fontId="3" fillId="12" borderId="460" xfId="3" applyFill="1" applyBorder="1" applyAlignment="1" applyProtection="1">
      <alignment horizontal="center" vertical="center"/>
    </xf>
    <xf numFmtId="0" fontId="8" fillId="0" borderId="738" xfId="3" applyFont="1" applyBorder="1" applyAlignment="1">
      <alignment horizontal="left"/>
    </xf>
    <xf numFmtId="0" fontId="3" fillId="0" borderId="348" xfId="3" applyBorder="1"/>
    <xf numFmtId="0" fontId="3" fillId="12" borderId="348" xfId="3" applyFill="1" applyBorder="1" applyAlignment="1">
      <alignment horizontal="center"/>
    </xf>
    <xf numFmtId="0" fontId="3" fillId="12" borderId="284" xfId="3" applyFill="1" applyBorder="1" applyAlignment="1" applyProtection="1">
      <alignment vertical="center"/>
    </xf>
    <xf numFmtId="164" fontId="6" fillId="0" borderId="938" xfId="3" applyNumberFormat="1" applyFont="1" applyFill="1" applyBorder="1" applyAlignment="1" applyProtection="1">
      <alignment horizontal="left" vertical="center"/>
    </xf>
    <xf numFmtId="0" fontId="3" fillId="0" borderId="951" xfId="3" applyFont="1" applyFill="1" applyBorder="1" applyAlignment="1">
      <alignment horizontal="right" vertical="center"/>
    </xf>
    <xf numFmtId="0" fontId="3" fillId="0" borderId="952" xfId="3" applyFont="1" applyFill="1" applyBorder="1" applyAlignment="1">
      <alignment horizontal="right" vertical="center"/>
    </xf>
    <xf numFmtId="0" fontId="3" fillId="12" borderId="281" xfId="3" applyFill="1" applyBorder="1" applyAlignment="1">
      <alignment horizontal="center" vertical="center"/>
    </xf>
    <xf numFmtId="0" fontId="3" fillId="12" borderId="311" xfId="3" applyFill="1" applyBorder="1" applyAlignment="1">
      <alignment horizontal="center" vertical="center"/>
    </xf>
    <xf numFmtId="0" fontId="3" fillId="0" borderId="289" xfId="3" applyNumberFormat="1" applyBorder="1" applyAlignment="1" applyProtection="1">
      <alignment horizontal="left" vertical="center"/>
    </xf>
    <xf numFmtId="164" fontId="3" fillId="0" borderId="289" xfId="3" applyNumberFormat="1" applyBorder="1" applyAlignment="1" applyProtection="1">
      <alignment horizontal="center" vertical="center"/>
    </xf>
    <xf numFmtId="0" fontId="3" fillId="12" borderId="276" xfId="3" applyFont="1" applyFill="1" applyBorder="1" applyAlignment="1">
      <alignment horizontal="center" vertical="center"/>
    </xf>
    <xf numFmtId="0" fontId="3" fillId="12" borderId="273" xfId="3" applyFont="1" applyFill="1" applyBorder="1" applyAlignment="1">
      <alignment horizontal="center" vertical="center"/>
    </xf>
    <xf numFmtId="0" fontId="3" fillId="12" borderId="636" xfId="3" applyFont="1" applyFill="1" applyBorder="1" applyAlignment="1">
      <alignment horizontal="center" vertical="center"/>
    </xf>
    <xf numFmtId="0" fontId="3" fillId="12" borderId="37" xfId="3" applyFont="1" applyFill="1" applyBorder="1" applyAlignment="1">
      <alignment horizontal="center" vertical="center"/>
    </xf>
    <xf numFmtId="0" fontId="8" fillId="0" borderId="529" xfId="3" applyFont="1" applyBorder="1" applyAlignment="1">
      <alignment vertical="center"/>
    </xf>
    <xf numFmtId="0" fontId="8" fillId="0" borderId="530" xfId="3" applyFont="1" applyBorder="1" applyAlignment="1">
      <alignment vertical="center"/>
    </xf>
    <xf numFmtId="0" fontId="3" fillId="12" borderId="746" xfId="3" applyFill="1" applyBorder="1" applyAlignment="1">
      <alignment horizontal="center"/>
    </xf>
    <xf numFmtId="0" fontId="3" fillId="12" borderId="753" xfId="3" applyFill="1" applyBorder="1" applyAlignment="1">
      <alignment horizontal="center"/>
    </xf>
    <xf numFmtId="14" fontId="3" fillId="0" borderId="698" xfId="3" applyNumberFormat="1" applyFont="1" applyFill="1" applyBorder="1" applyAlignment="1" applyProtection="1">
      <alignment horizontal="center" vertical="center"/>
    </xf>
    <xf numFmtId="14" fontId="3" fillId="0" borderId="699" xfId="3" applyNumberFormat="1" applyFont="1" applyFill="1" applyBorder="1" applyAlignment="1" applyProtection="1">
      <alignment horizontal="center" vertical="center"/>
    </xf>
    <xf numFmtId="0" fontId="3" fillId="0" borderId="757" xfId="3" applyBorder="1" applyAlignment="1">
      <alignment horizontal="left" vertical="center"/>
    </xf>
    <xf numFmtId="0" fontId="3" fillId="0" borderId="257" xfId="3" applyBorder="1" applyAlignment="1">
      <alignment horizontal="center" vertical="center"/>
    </xf>
    <xf numFmtId="0" fontId="3" fillId="0" borderId="666" xfId="3" applyBorder="1" applyAlignment="1">
      <alignment vertical="center"/>
    </xf>
    <xf numFmtId="0" fontId="3" fillId="0" borderId="650" xfId="3" applyBorder="1" applyAlignment="1">
      <alignment vertical="center"/>
    </xf>
    <xf numFmtId="0" fontId="3" fillId="0" borderId="667" xfId="3" applyBorder="1" applyAlignment="1">
      <alignment vertical="center"/>
    </xf>
    <xf numFmtId="170" fontId="3" fillId="0" borderId="284" xfId="2" applyNumberFormat="1" applyFont="1" applyBorder="1" applyAlignment="1" applyProtection="1">
      <alignment horizontal="center" vertical="center"/>
      <protection locked="0"/>
    </xf>
    <xf numFmtId="0" fontId="5" fillId="2" borderId="924" xfId="3" applyFont="1" applyFill="1" applyBorder="1" applyAlignment="1">
      <alignment horizontal="left" vertical="center"/>
    </xf>
    <xf numFmtId="0" fontId="5" fillId="2" borderId="925" xfId="3" applyFont="1" applyFill="1" applyBorder="1" applyAlignment="1">
      <alignment horizontal="left" vertical="center"/>
    </xf>
    <xf numFmtId="0" fontId="15" fillId="7" borderId="109" xfId="3" applyFont="1" applyFill="1" applyBorder="1" applyAlignment="1">
      <alignment vertical="center"/>
    </xf>
    <xf numFmtId="0" fontId="15" fillId="7" borderId="61" xfId="3" applyFont="1" applyFill="1" applyBorder="1" applyAlignment="1">
      <alignment vertical="center"/>
    </xf>
    <xf numFmtId="0" fontId="15" fillId="7" borderId="656" xfId="3" applyFont="1" applyFill="1" applyBorder="1" applyAlignment="1">
      <alignment vertical="center"/>
    </xf>
    <xf numFmtId="0" fontId="3" fillId="0" borderId="344" xfId="3" applyBorder="1" applyAlignment="1">
      <alignment horizontal="left" vertical="center"/>
    </xf>
    <xf numFmtId="0" fontId="3" fillId="0" borderId="280" xfId="3" applyBorder="1" applyAlignment="1">
      <alignment horizontal="left" vertical="center"/>
    </xf>
    <xf numFmtId="166" fontId="3" fillId="0" borderId="253" xfId="3" applyNumberFormat="1" applyFill="1" applyBorder="1" applyAlignment="1" applyProtection="1">
      <alignment horizontal="center" vertical="center"/>
    </xf>
    <xf numFmtId="0" fontId="3" fillId="0" borderId="253" xfId="3" applyFill="1" applyBorder="1" applyAlignment="1">
      <alignment horizontal="center"/>
    </xf>
    <xf numFmtId="0" fontId="17" fillId="0" borderId="278" xfId="1" applyFont="1" applyBorder="1" applyAlignment="1" applyProtection="1">
      <alignment vertical="center" wrapText="1"/>
    </xf>
    <xf numFmtId="0" fontId="17" fillId="0" borderId="338" xfId="1" applyFont="1" applyBorder="1" applyAlignment="1" applyProtection="1">
      <alignment vertical="center" wrapText="1"/>
    </xf>
    <xf numFmtId="0" fontId="9" fillId="0" borderId="2" xfId="3" applyFont="1" applyBorder="1" applyAlignment="1">
      <alignment vertical="center"/>
    </xf>
    <xf numFmtId="0" fontId="9" fillId="0" borderId="0" xfId="3" applyFont="1" applyBorder="1" applyAlignment="1">
      <alignment vertical="center"/>
    </xf>
    <xf numFmtId="0" fontId="9" fillId="0" borderId="35" xfId="3" applyFont="1" applyBorder="1" applyAlignment="1">
      <alignment vertical="center"/>
    </xf>
    <xf numFmtId="0" fontId="3" fillId="12" borderId="348" xfId="3" applyFont="1" applyFill="1" applyBorder="1" applyAlignment="1" applyProtection="1">
      <protection hidden="1"/>
    </xf>
    <xf numFmtId="0" fontId="3" fillId="12" borderId="740" xfId="3" applyFont="1" applyFill="1" applyBorder="1" applyAlignment="1" applyProtection="1">
      <protection hidden="1"/>
    </xf>
    <xf numFmtId="0" fontId="3" fillId="0" borderId="322" xfId="3" applyFont="1" applyBorder="1" applyAlignment="1" applyProtection="1">
      <alignment horizontal="center"/>
    </xf>
    <xf numFmtId="2" fontId="3" fillId="0" borderId="512" xfId="3" applyNumberFormat="1" applyBorder="1" applyAlignment="1" applyProtection="1">
      <alignment horizontal="center" vertical="center"/>
      <protection locked="0" hidden="1"/>
    </xf>
    <xf numFmtId="2" fontId="3" fillId="0" borderId="447" xfId="3" applyNumberFormat="1" applyBorder="1" applyAlignment="1" applyProtection="1">
      <alignment horizontal="center" vertical="center"/>
      <protection locked="0" hidden="1"/>
    </xf>
    <xf numFmtId="2" fontId="3" fillId="0" borderId="511" xfId="3" applyNumberFormat="1" applyBorder="1" applyAlignment="1" applyProtection="1">
      <alignment horizontal="center" vertical="center"/>
      <protection locked="0" hidden="1"/>
    </xf>
    <xf numFmtId="0" fontId="9" fillId="0" borderId="0" xfId="3" applyFont="1" applyBorder="1" applyAlignment="1">
      <alignment horizontal="center" vertical="center"/>
    </xf>
    <xf numFmtId="0" fontId="3" fillId="0" borderId="475" xfId="3" applyBorder="1" applyAlignment="1">
      <alignment vertical="center"/>
    </xf>
    <xf numFmtId="2" fontId="3" fillId="0" borderId="474" xfId="3" applyNumberFormat="1" applyBorder="1" applyAlignment="1" applyProtection="1">
      <alignment horizontal="center" vertical="center"/>
      <protection hidden="1"/>
    </xf>
    <xf numFmtId="2" fontId="3" fillId="0" borderId="112" xfId="3" applyNumberFormat="1" applyBorder="1" applyAlignment="1" applyProtection="1">
      <alignment horizontal="center" vertical="center"/>
      <protection hidden="1"/>
    </xf>
    <xf numFmtId="2" fontId="3" fillId="0" borderId="475" xfId="3" applyNumberFormat="1" applyBorder="1" applyAlignment="1" applyProtection="1">
      <alignment horizontal="center" vertical="center"/>
      <protection hidden="1"/>
    </xf>
    <xf numFmtId="0" fontId="3" fillId="0" borderId="650" xfId="3" applyBorder="1" applyAlignment="1">
      <alignment horizontal="left" vertical="center"/>
    </xf>
    <xf numFmtId="0" fontId="3" fillId="0" borderId="667" xfId="3" applyBorder="1" applyAlignment="1">
      <alignment horizontal="left" vertical="center"/>
    </xf>
    <xf numFmtId="0" fontId="3" fillId="0" borderId="668" xfId="3" applyBorder="1" applyAlignment="1">
      <alignment horizontal="center" vertical="center"/>
    </xf>
    <xf numFmtId="0" fontId="3" fillId="0" borderId="650" xfId="3" applyBorder="1" applyAlignment="1">
      <alignment horizontal="center" vertical="center"/>
    </xf>
    <xf numFmtId="0" fontId="3" fillId="0" borderId="669" xfId="3" applyBorder="1" applyAlignment="1">
      <alignment horizontal="left" vertical="center"/>
    </xf>
    <xf numFmtId="0" fontId="3" fillId="0" borderId="113" xfId="3" applyBorder="1" applyAlignment="1">
      <alignment horizontal="center" vertical="center"/>
    </xf>
    <xf numFmtId="0" fontId="3" fillId="0" borderId="114" xfId="3" applyBorder="1" applyAlignment="1">
      <alignment horizontal="center" vertical="center"/>
    </xf>
    <xf numFmtId="0" fontId="3" fillId="0" borderId="115" xfId="3" applyBorder="1" applyAlignment="1">
      <alignment horizontal="left" vertical="center"/>
    </xf>
    <xf numFmtId="0" fontId="3" fillId="0" borderId="450" xfId="3" applyBorder="1" applyAlignment="1">
      <alignment horizontal="center" vertical="center"/>
    </xf>
    <xf numFmtId="0" fontId="3" fillId="0" borderId="450" xfId="3" applyBorder="1" applyAlignment="1">
      <alignment horizontal="left" vertical="center"/>
    </xf>
    <xf numFmtId="0" fontId="3" fillId="0" borderId="961" xfId="3" applyBorder="1" applyAlignment="1">
      <alignment horizontal="center" vertical="center"/>
    </xf>
    <xf numFmtId="0" fontId="3" fillId="0" borderId="528" xfId="3" applyBorder="1" applyAlignment="1">
      <alignment horizontal="center" vertical="center"/>
    </xf>
    <xf numFmtId="170" fontId="9" fillId="0" borderId="931" xfId="3" applyNumberFormat="1" applyFont="1" applyBorder="1" applyAlignment="1">
      <alignment horizontal="center" vertical="center"/>
    </xf>
    <xf numFmtId="170" fontId="9" fillId="0" borderId="960" xfId="3" applyNumberFormat="1" applyFont="1" applyBorder="1" applyAlignment="1">
      <alignment horizontal="center" vertical="center"/>
    </xf>
    <xf numFmtId="0" fontId="3" fillId="12" borderId="528" xfId="3" applyFill="1" applyBorder="1" applyAlignment="1">
      <alignment horizontal="center" vertical="center"/>
    </xf>
    <xf numFmtId="0" fontId="3" fillId="12" borderId="596" xfId="3" applyFill="1" applyBorder="1" applyAlignment="1">
      <alignment horizontal="center" vertical="center"/>
    </xf>
    <xf numFmtId="0" fontId="3" fillId="0" borderId="930" xfId="3" applyBorder="1" applyAlignment="1">
      <alignment horizontal="right" vertical="center"/>
    </xf>
    <xf numFmtId="0" fontId="3" fillId="0" borderId="931" xfId="3" applyBorder="1" applyAlignment="1">
      <alignment horizontal="right" vertical="center"/>
    </xf>
    <xf numFmtId="0" fontId="3" fillId="0" borderId="670" xfId="3" applyBorder="1" applyAlignment="1" applyProtection="1">
      <alignment horizontal="center" vertical="center"/>
      <protection hidden="1"/>
    </xf>
    <xf numFmtId="0" fontId="3" fillId="0" borderId="450" xfId="3" applyBorder="1" applyAlignment="1" applyProtection="1">
      <alignment horizontal="center" vertical="center"/>
      <protection hidden="1"/>
    </xf>
    <xf numFmtId="0" fontId="8" fillId="0" borderId="761" xfId="3" applyFont="1" applyBorder="1" applyAlignment="1">
      <alignment horizontal="left" vertical="center"/>
    </xf>
    <xf numFmtId="0" fontId="8" fillId="0" borderId="274" xfId="3" applyFont="1" applyBorder="1" applyAlignment="1">
      <alignment horizontal="left" vertical="center"/>
    </xf>
    <xf numFmtId="0" fontId="3" fillId="0" borderId="80" xfId="3" quotePrefix="1" applyBorder="1" applyAlignment="1">
      <alignment horizontal="center" vertical="center"/>
    </xf>
    <xf numFmtId="0" fontId="3" fillId="0" borderId="80" xfId="3" applyFont="1" applyBorder="1" applyAlignment="1">
      <alignment horizontal="left" vertical="center"/>
    </xf>
    <xf numFmtId="0" fontId="3" fillId="0" borderId="756" xfId="3" applyBorder="1" applyAlignment="1">
      <alignment vertical="center"/>
    </xf>
    <xf numFmtId="0" fontId="5" fillId="2" borderId="922" xfId="3" applyFont="1" applyFill="1" applyBorder="1" applyAlignment="1">
      <alignment horizontal="left" vertical="center"/>
    </xf>
    <xf numFmtId="0" fontId="5" fillId="2" borderId="923" xfId="3" applyFont="1" applyFill="1" applyBorder="1" applyAlignment="1">
      <alignment horizontal="left" vertical="center"/>
    </xf>
    <xf numFmtId="0" fontId="3" fillId="0" borderId="112" xfId="3" applyFont="1" applyBorder="1" applyAlignment="1">
      <alignment vertical="center"/>
    </xf>
    <xf numFmtId="0" fontId="3" fillId="0" borderId="476" xfId="3" applyFont="1" applyBorder="1" applyAlignment="1">
      <alignment vertical="center"/>
    </xf>
    <xf numFmtId="0" fontId="3" fillId="7" borderId="109" xfId="0" applyFont="1" applyFill="1" applyBorder="1" applyAlignment="1">
      <alignment vertical="center"/>
    </xf>
    <xf numFmtId="0" fontId="8" fillId="7" borderId="656" xfId="0" applyFont="1" applyFill="1" applyBorder="1" applyAlignment="1">
      <alignment vertical="center"/>
    </xf>
    <xf numFmtId="0" fontId="3" fillId="0" borderId="951" xfId="0" applyFont="1" applyFill="1" applyBorder="1" applyAlignment="1">
      <alignment horizontal="right" vertical="center"/>
    </xf>
    <xf numFmtId="0" fontId="3" fillId="0" borderId="952" xfId="0" applyFont="1" applyFill="1" applyBorder="1" applyAlignment="1">
      <alignment horizontal="right" vertical="center"/>
    </xf>
    <xf numFmtId="0" fontId="3" fillId="0" borderId="663" xfId="0" applyFont="1" applyBorder="1" applyAlignment="1" applyProtection="1">
      <alignment vertical="center"/>
      <protection hidden="1"/>
    </xf>
    <xf numFmtId="0" fontId="0" fillId="0" borderId="664" xfId="0" applyBorder="1" applyAlignment="1" applyProtection="1">
      <alignment vertical="center"/>
      <protection hidden="1"/>
    </xf>
    <xf numFmtId="0" fontId="0" fillId="0" borderId="665" xfId="0" applyBorder="1" applyAlignment="1" applyProtection="1">
      <alignment vertical="center"/>
      <protection hidden="1"/>
    </xf>
    <xf numFmtId="170" fontId="0" fillId="0" borderId="673" xfId="0" applyNumberFormat="1" applyBorder="1" applyAlignment="1" applyProtection="1">
      <alignment horizontal="center" vertical="center"/>
      <protection locked="0" hidden="1"/>
    </xf>
    <xf numFmtId="170" fontId="0" fillId="0" borderId="674" xfId="0" applyNumberFormat="1" applyBorder="1" applyAlignment="1" applyProtection="1">
      <alignment horizontal="center" vertical="center"/>
      <protection locked="0" hidden="1"/>
    </xf>
    <xf numFmtId="170" fontId="0" fillId="0" borderId="675" xfId="0" applyNumberFormat="1" applyBorder="1" applyAlignment="1" applyProtection="1">
      <alignment horizontal="center" vertical="center"/>
      <protection locked="0" hidden="1"/>
    </xf>
    <xf numFmtId="0" fontId="3" fillId="10" borderId="568" xfId="0" applyFont="1" applyFill="1" applyBorder="1" applyAlignment="1" applyProtection="1">
      <alignment horizontal="left" vertical="center"/>
      <protection hidden="1"/>
    </xf>
    <xf numFmtId="0" fontId="3" fillId="10" borderId="618" xfId="0" applyFont="1" applyFill="1" applyBorder="1" applyAlignment="1" applyProtection="1">
      <alignment horizontal="left" vertical="center"/>
      <protection hidden="1"/>
    </xf>
    <xf numFmtId="0" fontId="3" fillId="10" borderId="676" xfId="0" applyFont="1" applyFill="1" applyBorder="1" applyAlignment="1" applyProtection="1">
      <alignment horizontal="left" vertical="center"/>
      <protection hidden="1"/>
    </xf>
    <xf numFmtId="0" fontId="0" fillId="12" borderId="397" xfId="0" applyFill="1" applyBorder="1" applyAlignment="1" applyProtection="1">
      <alignment horizontal="center" vertical="center"/>
      <protection hidden="1"/>
    </xf>
    <xf numFmtId="0" fontId="0" fillId="12" borderId="6" xfId="0" applyFill="1" applyBorder="1" applyAlignment="1" applyProtection="1">
      <alignment horizontal="center" vertical="center"/>
      <protection hidden="1"/>
    </xf>
    <xf numFmtId="0" fontId="0" fillId="12" borderId="103" xfId="0" applyFill="1" applyBorder="1" applyAlignment="1" applyProtection="1">
      <alignment horizontal="center" vertical="center"/>
      <protection hidden="1"/>
    </xf>
    <xf numFmtId="0" fontId="3" fillId="0" borderId="779" xfId="0" applyFont="1" applyBorder="1" applyAlignment="1" applyProtection="1">
      <alignment vertical="center"/>
      <protection hidden="1"/>
    </xf>
    <xf numFmtId="0" fontId="0" fillId="0" borderId="731" xfId="0" applyBorder="1" applyAlignment="1" applyProtection="1">
      <alignment vertical="center"/>
      <protection hidden="1"/>
    </xf>
    <xf numFmtId="170" fontId="0" fillId="0" borderId="321" xfId="0" applyNumberFormat="1" applyBorder="1" applyAlignment="1" applyProtection="1">
      <alignment horizontal="center" vertical="center"/>
      <protection locked="0" hidden="1"/>
    </xf>
    <xf numFmtId="170" fontId="0" fillId="0" borderId="322" xfId="0" applyNumberFormat="1" applyBorder="1" applyAlignment="1" applyProtection="1">
      <alignment horizontal="center" vertical="center"/>
      <protection locked="0" hidden="1"/>
    </xf>
    <xf numFmtId="170" fontId="0" fillId="0" borderId="602" xfId="0" applyNumberFormat="1" applyBorder="1" applyAlignment="1" applyProtection="1">
      <alignment horizontal="center" vertical="center"/>
      <protection locked="0" hidden="1"/>
    </xf>
    <xf numFmtId="0" fontId="3" fillId="10" borderId="780" xfId="0" applyFont="1" applyFill="1" applyBorder="1" applyAlignment="1" applyProtection="1">
      <alignment horizontal="left" vertical="center"/>
      <protection hidden="1"/>
    </xf>
    <xf numFmtId="0" fontId="3" fillId="10" borderId="603" xfId="0" applyFont="1" applyFill="1" applyBorder="1" applyAlignment="1" applyProtection="1">
      <alignment horizontal="left" vertical="center"/>
      <protection hidden="1"/>
    </xf>
    <xf numFmtId="0" fontId="3" fillId="10" borderId="781" xfId="0" applyFont="1" applyFill="1" applyBorder="1" applyAlignment="1" applyProtection="1">
      <alignment horizontal="left" vertical="center"/>
      <protection hidden="1"/>
    </xf>
    <xf numFmtId="0" fontId="0" fillId="12" borderId="746" xfId="0" applyFill="1" applyBorder="1" applyAlignment="1" applyProtection="1">
      <alignment horizontal="center" vertical="center"/>
      <protection hidden="1"/>
    </xf>
    <xf numFmtId="0" fontId="0" fillId="12" borderId="621" xfId="0" applyFill="1" applyBorder="1" applyAlignment="1" applyProtection="1">
      <alignment horizontal="center" vertical="center"/>
      <protection hidden="1"/>
    </xf>
    <xf numFmtId="0" fontId="0" fillId="12" borderId="753" xfId="0" applyFill="1" applyBorder="1" applyAlignment="1" applyProtection="1">
      <alignment horizontal="center" vertical="center"/>
      <protection hidden="1"/>
    </xf>
    <xf numFmtId="0" fontId="23" fillId="0" borderId="6" xfId="0" applyFont="1" applyBorder="1" applyAlignment="1" applyProtection="1">
      <protection locked="0" hidden="1"/>
    </xf>
    <xf numFmtId="0" fontId="3" fillId="0" borderId="513" xfId="0" applyFont="1" applyBorder="1" applyAlignment="1" applyProtection="1">
      <alignment horizontal="left" vertical="center"/>
      <protection hidden="1"/>
    </xf>
    <xf numFmtId="0" fontId="3" fillId="0" borderId="907" xfId="0" applyFont="1" applyBorder="1" applyAlignment="1" applyProtection="1">
      <alignment horizontal="left" vertical="center"/>
      <protection hidden="1"/>
    </xf>
    <xf numFmtId="0" fontId="3" fillId="0" borderId="910" xfId="0" applyFont="1" applyBorder="1" applyAlignment="1" applyProtection="1">
      <alignment horizontal="left" vertical="center"/>
      <protection hidden="1"/>
    </xf>
    <xf numFmtId="0" fontId="0" fillId="10" borderId="116" xfId="0" applyFill="1" applyBorder="1" applyAlignment="1" applyProtection="1">
      <alignment horizontal="center" vertical="center"/>
      <protection hidden="1"/>
    </xf>
    <xf numFmtId="0" fontId="0" fillId="10" borderId="114" xfId="0" applyFill="1" applyBorder="1" applyAlignment="1" applyProtection="1">
      <alignment horizontal="center" vertical="center"/>
      <protection hidden="1"/>
    </xf>
    <xf numFmtId="0" fontId="8" fillId="0" borderId="114" xfId="0" applyFont="1" applyBorder="1" applyAlignment="1" applyProtection="1">
      <alignment horizontal="left" vertical="center"/>
      <protection hidden="1"/>
    </xf>
    <xf numFmtId="0" fontId="8" fillId="0" borderId="115" xfId="0" applyFont="1" applyBorder="1" applyAlignment="1" applyProtection="1">
      <alignment horizontal="left" vertical="center"/>
      <protection hidden="1"/>
    </xf>
    <xf numFmtId="0" fontId="8" fillId="0" borderId="782" xfId="0" applyFont="1" applyBorder="1" applyAlignment="1">
      <alignment vertical="center"/>
    </xf>
    <xf numFmtId="0" fontId="3" fillId="0" borderId="777" xfId="0" applyFont="1" applyBorder="1" applyAlignment="1" applyProtection="1">
      <alignment horizontal="left" vertical="center"/>
      <protection locked="0"/>
    </xf>
    <xf numFmtId="0" fontId="3" fillId="0" borderId="683" xfId="0" applyFont="1" applyBorder="1" applyAlignment="1" applyProtection="1">
      <alignment horizontal="left" vertical="center"/>
      <protection locked="0"/>
    </xf>
    <xf numFmtId="0" fontId="3" fillId="0" borderId="778" xfId="0" applyFont="1" applyBorder="1" applyAlignment="1" applyProtection="1">
      <alignment horizontal="left" vertical="center"/>
      <protection locked="0"/>
    </xf>
    <xf numFmtId="0" fontId="0" fillId="10" borderId="12" xfId="0" applyFill="1" applyBorder="1" applyAlignment="1" applyProtection="1">
      <alignment horizontal="center" vertical="center"/>
      <protection hidden="1"/>
    </xf>
    <xf numFmtId="0" fontId="0" fillId="10" borderId="0" xfId="0" applyFill="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8" fillId="0" borderId="616" xfId="0" applyFont="1" applyBorder="1"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616" xfId="0" applyBorder="1" applyAlignment="1" applyProtection="1">
      <alignment horizontal="left" vertical="center"/>
      <protection hidden="1"/>
    </xf>
    <xf numFmtId="0" fontId="3" fillId="0" borderId="616" xfId="0" applyFont="1" applyBorder="1" applyAlignment="1" applyProtection="1">
      <alignment horizontal="left" vertical="center"/>
      <protection hidden="1"/>
    </xf>
    <xf numFmtId="0" fontId="0" fillId="10" borderId="926" xfId="0" applyFill="1" applyBorder="1" applyAlignment="1" applyProtection="1">
      <alignment horizontal="center" vertical="center"/>
      <protection hidden="1"/>
    </xf>
    <xf numFmtId="0" fontId="0" fillId="10" borderId="677" xfId="0" applyFill="1" applyBorder="1" applyAlignment="1" applyProtection="1">
      <alignment horizontal="center" vertical="center"/>
      <protection hidden="1"/>
    </xf>
    <xf numFmtId="0" fontId="8" fillId="0" borderId="677" xfId="0" applyFont="1" applyBorder="1" applyAlignment="1" applyProtection="1">
      <alignment horizontal="left" vertical="center"/>
      <protection hidden="1"/>
    </xf>
    <xf numFmtId="0" fontId="8" fillId="0" borderId="927" xfId="0" applyFont="1" applyBorder="1" applyAlignment="1" applyProtection="1">
      <alignment horizontal="left" vertical="center"/>
      <protection hidden="1"/>
    </xf>
    <xf numFmtId="0" fontId="3" fillId="0" borderId="0" xfId="3" applyBorder="1" applyAlignment="1" applyProtection="1">
      <alignment horizontal="center"/>
      <protection hidden="1"/>
    </xf>
    <xf numFmtId="0" fontId="73" fillId="0" borderId="483" xfId="3" applyFont="1" applyBorder="1" applyAlignment="1">
      <alignment horizontal="center" vertical="top"/>
    </xf>
    <xf numFmtId="0" fontId="73" fillId="0" borderId="482" xfId="3" applyFont="1" applyBorder="1" applyAlignment="1">
      <alignment horizontal="center" vertical="top"/>
    </xf>
    <xf numFmtId="0" fontId="73" fillId="0" borderId="0" xfId="3" applyFont="1" applyBorder="1" applyAlignment="1">
      <alignment vertical="top"/>
    </xf>
    <xf numFmtId="49" fontId="3" fillId="0" borderId="98" xfId="3" applyNumberFormat="1" applyFont="1" applyBorder="1" applyAlignment="1" applyProtection="1">
      <alignment horizontal="left"/>
      <protection locked="0"/>
    </xf>
    <xf numFmtId="0" fontId="73" fillId="0" borderId="107" xfId="3" applyFont="1" applyBorder="1" applyAlignment="1">
      <alignment vertical="top"/>
    </xf>
    <xf numFmtId="0" fontId="3" fillId="0" borderId="0" xfId="3" applyFont="1" applyBorder="1" applyAlignment="1" applyProtection="1">
      <protection locked="0"/>
    </xf>
    <xf numFmtId="0" fontId="73" fillId="0" borderId="107" xfId="3" applyFont="1" applyBorder="1" applyAlignment="1"/>
    <xf numFmtId="3" fontId="3" fillId="0" borderId="98" xfId="2" applyNumberFormat="1" applyFont="1" applyBorder="1" applyAlignment="1" applyProtection="1">
      <alignment horizontal="left"/>
      <protection locked="0"/>
    </xf>
    <xf numFmtId="0" fontId="73" fillId="0" borderId="107" xfId="3" applyFont="1" applyBorder="1" applyAlignment="1">
      <alignment horizontal="center" vertical="top"/>
    </xf>
    <xf numFmtId="170" fontId="3" fillId="0" borderId="98" xfId="3" applyNumberFormat="1" applyFont="1" applyBorder="1" applyAlignment="1" applyProtection="1">
      <alignment horizontal="center"/>
      <protection locked="0"/>
    </xf>
    <xf numFmtId="0" fontId="73" fillId="0" borderId="0" xfId="3" applyFont="1" applyBorder="1" applyAlignment="1">
      <alignment horizontal="center" vertical="top"/>
    </xf>
    <xf numFmtId="49" fontId="3" fillId="0" borderId="98" xfId="3" applyNumberFormat="1" applyFont="1" applyBorder="1" applyAlignment="1" applyProtection="1">
      <alignment horizontal="left" wrapText="1"/>
      <protection locked="0"/>
    </xf>
    <xf numFmtId="0" fontId="73" fillId="0" borderId="0" xfId="3" applyFont="1" applyBorder="1" applyAlignment="1" applyProtection="1">
      <alignment horizontal="left" vertical="top"/>
      <protection hidden="1"/>
    </xf>
    <xf numFmtId="0" fontId="77" fillId="0" borderId="0" xfId="3" applyFont="1" applyAlignment="1"/>
    <xf numFmtId="170" fontId="3" fillId="0" borderId="509" xfId="3" applyNumberFormat="1" applyFont="1" applyBorder="1" applyAlignment="1" applyProtection="1">
      <alignment horizontal="center"/>
      <protection locked="0"/>
    </xf>
    <xf numFmtId="170" fontId="3" fillId="0" borderId="510" xfId="3" applyNumberFormat="1" applyFont="1" applyBorder="1" applyAlignment="1" applyProtection="1">
      <alignment horizontal="center"/>
      <protection locked="0"/>
    </xf>
    <xf numFmtId="0" fontId="9" fillId="0" borderId="98" xfId="3" applyFont="1" applyBorder="1" applyAlignment="1" applyProtection="1">
      <alignment horizontal="left"/>
      <protection hidden="1"/>
    </xf>
    <xf numFmtId="0" fontId="42" fillId="0" borderId="57" xfId="3" applyFont="1" applyBorder="1" applyAlignment="1">
      <alignment horizontal="center" vertical="center"/>
    </xf>
    <xf numFmtId="0" fontId="42" fillId="0" borderId="58" xfId="3" applyFont="1" applyBorder="1" applyAlignment="1">
      <alignment horizontal="center" vertical="center"/>
    </xf>
    <xf numFmtId="0" fontId="42" fillId="0" borderId="62" xfId="3" applyFont="1" applyBorder="1" applyAlignment="1">
      <alignment horizontal="center" vertical="center"/>
    </xf>
    <xf numFmtId="0" fontId="9" fillId="0" borderId="485" xfId="3" applyFont="1" applyBorder="1" applyAlignment="1" applyProtection="1">
      <alignment horizontal="left"/>
      <protection locked="0"/>
    </xf>
    <xf numFmtId="0" fontId="9" fillId="0" borderId="98" xfId="3" applyFont="1" applyBorder="1" applyAlignment="1" applyProtection="1">
      <alignment horizontal="left"/>
      <protection locked="0"/>
    </xf>
    <xf numFmtId="0" fontId="3" fillId="0" borderId="0" xfId="3" applyBorder="1" applyAlignment="1"/>
    <xf numFmtId="0" fontId="3" fillId="0" borderId="59" xfId="3" applyBorder="1" applyAlignment="1"/>
    <xf numFmtId="0" fontId="3" fillId="0" borderId="60" xfId="3" applyBorder="1" applyAlignment="1"/>
    <xf numFmtId="0" fontId="3" fillId="0" borderId="63" xfId="3" applyBorder="1" applyAlignment="1"/>
    <xf numFmtId="49" fontId="3" fillId="0" borderId="480" xfId="3" applyNumberFormat="1" applyFont="1" applyBorder="1" applyAlignment="1" applyProtection="1">
      <alignment horizontal="center"/>
      <protection locked="0"/>
    </xf>
    <xf numFmtId="49" fontId="3" fillId="0" borderId="481" xfId="3" applyNumberFormat="1" applyFont="1" applyBorder="1" applyAlignment="1" applyProtection="1">
      <alignment horizontal="center"/>
      <protection locked="0"/>
    </xf>
    <xf numFmtId="0" fontId="50" fillId="0" borderId="0" xfId="3" applyFont="1" applyBorder="1" applyAlignment="1">
      <alignment horizontal="center"/>
    </xf>
    <xf numFmtId="0" fontId="52" fillId="0" borderId="11" xfId="3" applyFont="1" applyBorder="1" applyAlignment="1">
      <alignment horizontal="center"/>
    </xf>
    <xf numFmtId="0" fontId="52" fillId="0" borderId="19" xfId="3" applyFont="1" applyBorder="1" applyAlignment="1">
      <alignment horizontal="center"/>
    </xf>
    <xf numFmtId="0" fontId="3" fillId="0" borderId="12" xfId="3" applyBorder="1" applyAlignment="1"/>
    <xf numFmtId="0" fontId="3" fillId="0" borderId="13" xfId="3" applyBorder="1" applyAlignment="1"/>
    <xf numFmtId="0" fontId="52" fillId="0" borderId="505" xfId="3" applyFont="1" applyBorder="1" applyAlignment="1">
      <alignment horizontal="center"/>
    </xf>
    <xf numFmtId="0" fontId="52" fillId="0" borderId="506" xfId="3" applyFont="1" applyBorder="1" applyAlignment="1">
      <alignment horizontal="center"/>
    </xf>
    <xf numFmtId="49" fontId="3" fillId="0" borderId="507" xfId="3" applyNumberFormat="1" applyFont="1" applyBorder="1" applyAlignment="1" applyProtection="1">
      <alignment horizontal="center"/>
      <protection locked="0"/>
    </xf>
    <xf numFmtId="49" fontId="3" fillId="0" borderId="508" xfId="3" applyNumberFormat="1" applyFont="1" applyBorder="1" applyAlignment="1" applyProtection="1">
      <alignment horizontal="center"/>
      <protection locked="0"/>
    </xf>
    <xf numFmtId="0" fontId="3" fillId="0" borderId="57" xfId="3" applyBorder="1" applyAlignment="1"/>
    <xf numFmtId="0" fontId="3" fillId="0" borderId="58" xfId="3" applyBorder="1" applyAlignment="1"/>
    <xf numFmtId="0" fontId="3" fillId="0" borderId="62" xfId="3" applyBorder="1" applyAlignment="1"/>
    <xf numFmtId="0" fontId="73" fillId="0" borderId="0" xfId="3" applyFont="1" applyBorder="1" applyAlignment="1" applyProtection="1">
      <alignment vertical="center" wrapText="1"/>
    </xf>
    <xf numFmtId="0" fontId="29" fillId="0" borderId="12" xfId="3" applyFont="1" applyBorder="1" applyAlignment="1">
      <alignment horizontal="center"/>
    </xf>
    <xf numFmtId="0" fontId="72" fillId="0" borderId="0" xfId="3" applyFont="1" applyBorder="1" applyAlignment="1">
      <alignment horizontal="center"/>
    </xf>
    <xf numFmtId="0" fontId="33" fillId="0" borderId="12" xfId="3" applyFont="1" applyBorder="1" applyAlignment="1">
      <alignment horizontal="right"/>
    </xf>
    <xf numFmtId="0" fontId="33" fillId="0" borderId="0" xfId="3" applyFont="1" applyBorder="1" applyAlignment="1">
      <alignment horizontal="right"/>
    </xf>
    <xf numFmtId="0" fontId="9" fillId="0" borderId="0" xfId="3" applyFont="1" applyBorder="1" applyAlignment="1">
      <alignment vertical="top"/>
    </xf>
    <xf numFmtId="0" fontId="9" fillId="0" borderId="13" xfId="3" applyFont="1" applyBorder="1" applyAlignment="1">
      <alignment vertical="top"/>
    </xf>
    <xf numFmtId="0" fontId="72" fillId="0" borderId="0" xfId="3" applyFont="1" applyBorder="1" applyAlignment="1"/>
    <xf numFmtId="0" fontId="29" fillId="0" borderId="0" xfId="3" applyFont="1" applyBorder="1" applyAlignment="1">
      <alignment horizontal="center"/>
    </xf>
    <xf numFmtId="170" fontId="3" fillId="0" borderId="0" xfId="3" applyNumberFormat="1" applyFont="1" applyBorder="1" applyAlignment="1" applyProtection="1">
      <alignment horizontal="center"/>
    </xf>
    <xf numFmtId="49" fontId="3" fillId="0" borderId="98" xfId="2" applyNumberFormat="1" applyFont="1" applyBorder="1" applyAlignment="1" applyProtection="1">
      <alignment horizontal="left"/>
      <protection locked="0"/>
    </xf>
    <xf numFmtId="0" fontId="7" fillId="0" borderId="0" xfId="3" applyFont="1" applyBorder="1" applyAlignment="1"/>
    <xf numFmtId="0" fontId="29" fillId="0" borderId="0" xfId="3" applyFont="1" applyBorder="1" applyAlignment="1"/>
    <xf numFmtId="0" fontId="72" fillId="0" borderId="0" xfId="3" applyFont="1" applyBorder="1" applyAlignment="1">
      <alignment horizontal="left"/>
    </xf>
    <xf numFmtId="175" fontId="3" fillId="0" borderId="0" xfId="3" applyNumberFormat="1" applyFont="1" applyBorder="1" applyAlignment="1" applyProtection="1">
      <alignment horizontal="center"/>
    </xf>
    <xf numFmtId="0" fontId="3" fillId="0" borderId="12" xfId="3" applyBorder="1" applyAlignment="1">
      <alignment horizontal="right"/>
    </xf>
    <xf numFmtId="0" fontId="3" fillId="0" borderId="0" xfId="3" applyBorder="1" applyAlignment="1">
      <alignment horizontal="right"/>
    </xf>
    <xf numFmtId="0" fontId="23" fillId="0" borderId="98" xfId="3" applyFont="1" applyBorder="1" applyAlignment="1" applyProtection="1">
      <protection hidden="1"/>
    </xf>
    <xf numFmtId="0" fontId="3" fillId="0" borderId="98" xfId="3" applyBorder="1" applyAlignment="1" applyProtection="1">
      <alignment horizontal="center"/>
    </xf>
    <xf numFmtId="14" fontId="3" fillId="0" borderId="98" xfId="3" applyNumberFormat="1" applyBorder="1" applyAlignment="1" applyProtection="1">
      <alignment horizontal="left"/>
      <protection locked="0"/>
    </xf>
    <xf numFmtId="0" fontId="3" fillId="0" borderId="98" xfId="3" applyBorder="1" applyAlignment="1" applyProtection="1">
      <alignment horizontal="left"/>
      <protection locked="0"/>
    </xf>
    <xf numFmtId="0" fontId="3" fillId="0" borderId="197" xfId="3" applyBorder="1" applyAlignment="1" applyProtection="1">
      <alignment horizontal="center" vertical="center"/>
    </xf>
    <xf numFmtId="0" fontId="3" fillId="0" borderId="199" xfId="3" applyBorder="1" applyAlignment="1" applyProtection="1">
      <alignment horizontal="center" vertical="center"/>
    </xf>
    <xf numFmtId="0" fontId="3" fillId="0" borderId="206" xfId="3" applyBorder="1" applyAlignment="1" applyProtection="1">
      <alignment horizontal="center" vertical="center"/>
    </xf>
    <xf numFmtId="0" fontId="3" fillId="0" borderId="23" xfId="3" applyBorder="1" applyAlignment="1" applyProtection="1">
      <alignment horizontal="center" vertical="center"/>
    </xf>
    <xf numFmtId="0" fontId="3" fillId="0" borderId="98" xfId="3" applyFont="1" applyBorder="1" applyAlignment="1" applyProtection="1">
      <alignment horizontal="left"/>
      <protection locked="0"/>
    </xf>
    <xf numFmtId="0" fontId="9" fillId="0" borderId="0" xfId="3" applyFont="1" applyBorder="1" applyAlignment="1">
      <alignment horizontal="center" vertical="top" wrapText="1"/>
    </xf>
    <xf numFmtId="0" fontId="7" fillId="0" borderId="0" xfId="3" applyFont="1" applyBorder="1" applyAlignment="1">
      <alignment vertical="top"/>
    </xf>
    <xf numFmtId="0" fontId="7" fillId="0" borderId="13" xfId="3" applyFont="1" applyBorder="1" applyAlignment="1">
      <alignment vertical="top"/>
    </xf>
    <xf numFmtId="0" fontId="3" fillId="0" borderId="0" xfId="3" applyAlignment="1"/>
    <xf numFmtId="0" fontId="7" fillId="0" borderId="13" xfId="3" applyFont="1" applyBorder="1" applyAlignment="1"/>
    <xf numFmtId="0" fontId="73" fillId="0" borderId="0" xfId="3" applyFont="1" applyBorder="1" applyAlignment="1" applyProtection="1">
      <alignment horizontal="center" vertical="top"/>
      <protection hidden="1"/>
    </xf>
    <xf numFmtId="0" fontId="3" fillId="0" borderId="0" xfId="3"/>
    <xf numFmtId="0" fontId="3" fillId="0" borderId="13" xfId="3" applyBorder="1"/>
    <xf numFmtId="0" fontId="9" fillId="0" borderId="13" xfId="3" applyFont="1" applyBorder="1" applyAlignment="1">
      <alignment horizontal="center" vertical="top" wrapText="1"/>
    </xf>
    <xf numFmtId="0" fontId="3" fillId="0" borderId="0" xfId="3" applyBorder="1" applyAlignment="1" applyProtection="1">
      <protection hidden="1"/>
    </xf>
    <xf numFmtId="0" fontId="74" fillId="0" borderId="0" xfId="3" applyFont="1" applyBorder="1" applyAlignment="1" applyProtection="1">
      <alignment vertical="top"/>
      <protection hidden="1"/>
    </xf>
    <xf numFmtId="0" fontId="74" fillId="0" borderId="0" xfId="3" applyFont="1" applyBorder="1" applyAlignment="1" applyProtection="1"/>
    <xf numFmtId="0" fontId="73" fillId="0" borderId="107" xfId="3" applyFont="1" applyBorder="1" applyAlignment="1">
      <alignment horizontal="left" vertical="top"/>
    </xf>
    <xf numFmtId="49" fontId="73" fillId="0" borderId="107" xfId="3" applyNumberFormat="1" applyFont="1" applyBorder="1" applyAlignment="1" applyProtection="1">
      <alignment horizontal="left" vertical="top"/>
      <protection hidden="1"/>
    </xf>
    <xf numFmtId="0" fontId="3" fillId="0" borderId="12" xfId="3" applyBorder="1" applyAlignment="1" applyProtection="1">
      <protection hidden="1"/>
    </xf>
    <xf numFmtId="0" fontId="3" fillId="0" borderId="13" xfId="3" applyBorder="1" applyAlignment="1" applyProtection="1">
      <protection hidden="1"/>
    </xf>
    <xf numFmtId="0" fontId="73" fillId="0" borderId="107" xfId="3" applyFont="1" applyBorder="1" applyAlignment="1" applyProtection="1">
      <alignment horizontal="left" vertical="top"/>
      <protection hidden="1"/>
    </xf>
    <xf numFmtId="0" fontId="76" fillId="0" borderId="0" xfId="3" applyFont="1" applyBorder="1" applyAlignment="1"/>
    <xf numFmtId="0" fontId="76" fillId="0" borderId="13" xfId="3" applyFont="1" applyBorder="1" applyAlignment="1"/>
    <xf numFmtId="0" fontId="7" fillId="0" borderId="107" xfId="3" applyFont="1" applyBorder="1" applyAlignment="1">
      <alignment horizontal="center" vertical="top"/>
    </xf>
    <xf numFmtId="0" fontId="7" fillId="0" borderId="0" xfId="3" applyFont="1" applyAlignment="1">
      <alignment horizontal="center" vertical="top"/>
    </xf>
    <xf numFmtId="0" fontId="49" fillId="0" borderId="107" xfId="3" applyFont="1" applyBorder="1" applyAlignment="1">
      <alignment horizontal="center" vertical="top"/>
    </xf>
    <xf numFmtId="0" fontId="49" fillId="0" borderId="0" xfId="3" applyFont="1" applyAlignment="1">
      <alignment horizontal="center" vertical="top"/>
    </xf>
    <xf numFmtId="49" fontId="3" fillId="0" borderId="509" xfId="3" applyNumberFormat="1" applyFont="1" applyBorder="1" applyAlignment="1" applyProtection="1">
      <alignment horizontal="center"/>
      <protection locked="0"/>
    </xf>
    <xf numFmtId="49" fontId="3" fillId="0" borderId="510" xfId="3" applyNumberFormat="1" applyFont="1" applyBorder="1" applyAlignment="1" applyProtection="1">
      <alignment horizontal="center"/>
      <protection locked="0"/>
    </xf>
    <xf numFmtId="0" fontId="73" fillId="0" borderId="0" xfId="3" applyFont="1" applyBorder="1" applyAlignment="1">
      <alignment vertical="center" wrapText="1"/>
    </xf>
    <xf numFmtId="49" fontId="3" fillId="0" borderId="98" xfId="3" applyNumberFormat="1" applyFont="1" applyBorder="1" applyAlignment="1" applyProtection="1">
      <alignment horizontal="center"/>
      <protection locked="0"/>
    </xf>
    <xf numFmtId="175" fontId="3" fillId="0" borderId="98" xfId="3" applyNumberFormat="1" applyFont="1" applyBorder="1" applyAlignment="1" applyProtection="1">
      <alignment horizontal="center"/>
      <protection locked="0"/>
    </xf>
    <xf numFmtId="0" fontId="33" fillId="0" borderId="0" xfId="3" applyFont="1" applyAlignment="1">
      <alignment horizontal="right"/>
    </xf>
    <xf numFmtId="49" fontId="9" fillId="0" borderId="0" xfId="3" applyNumberFormat="1" applyFont="1" applyBorder="1" applyAlignment="1" applyProtection="1">
      <alignment horizontal="center"/>
      <protection hidden="1"/>
    </xf>
    <xf numFmtId="49" fontId="9" fillId="0" borderId="13" xfId="3" applyNumberFormat="1" applyFont="1" applyBorder="1" applyAlignment="1" applyProtection="1">
      <alignment horizontal="center"/>
      <protection hidden="1"/>
    </xf>
    <xf numFmtId="0" fontId="72" fillId="0" borderId="12" xfId="3" applyFont="1" applyBorder="1" applyAlignment="1">
      <alignment horizontal="center"/>
    </xf>
    <xf numFmtId="0" fontId="78" fillId="0" borderId="12" xfId="3" applyFont="1" applyBorder="1" applyAlignment="1">
      <alignment horizontal="center"/>
    </xf>
    <xf numFmtId="0" fontId="78" fillId="0" borderId="0" xfId="3" applyFont="1" applyBorder="1" applyAlignment="1">
      <alignment horizontal="center"/>
    </xf>
    <xf numFmtId="0" fontId="7" fillId="0" borderId="0" xfId="3" applyFont="1" applyBorder="1" applyAlignment="1" applyProtection="1">
      <alignment horizontal="center"/>
    </xf>
    <xf numFmtId="0" fontId="7" fillId="0" borderId="13" xfId="3" applyFont="1" applyBorder="1" applyAlignment="1" applyProtection="1">
      <alignment horizontal="center"/>
    </xf>
    <xf numFmtId="0" fontId="3" fillId="0" borderId="261" xfId="3" applyBorder="1" applyAlignment="1">
      <alignment horizontal="left"/>
    </xf>
    <xf numFmtId="0" fontId="3" fillId="0" borderId="0" xfId="3" applyBorder="1" applyAlignment="1">
      <alignment horizontal="left"/>
    </xf>
    <xf numFmtId="0" fontId="3" fillId="0" borderId="498" xfId="3" applyBorder="1" applyAlignment="1">
      <alignment horizontal="left"/>
    </xf>
    <xf numFmtId="0" fontId="73" fillId="0" borderId="498" xfId="3" applyFont="1" applyBorder="1" applyAlignment="1" applyProtection="1">
      <alignment horizontal="left" vertical="top"/>
      <protection hidden="1"/>
    </xf>
    <xf numFmtId="0" fontId="3" fillId="0" borderId="197" xfId="3" applyBorder="1" applyAlignment="1">
      <alignment horizontal="center" vertical="center"/>
    </xf>
    <xf numFmtId="0" fontId="3" fillId="0" borderId="101" xfId="3" applyBorder="1" applyAlignment="1">
      <alignment horizontal="center" vertical="center"/>
    </xf>
    <xf numFmtId="0" fontId="3" fillId="0" borderId="206" xfId="3" applyBorder="1" applyAlignment="1">
      <alignment horizontal="center" vertical="center"/>
    </xf>
    <xf numFmtId="0" fontId="33" fillId="0" borderId="12" xfId="3" applyFont="1" applyBorder="1" applyAlignment="1" applyProtection="1">
      <alignment horizontal="right"/>
      <protection hidden="1"/>
    </xf>
    <xf numFmtId="0" fontId="33" fillId="0" borderId="0" xfId="3" applyFont="1" applyBorder="1" applyAlignment="1" applyProtection="1">
      <alignment horizontal="right"/>
      <protection hidden="1"/>
    </xf>
    <xf numFmtId="1" fontId="3" fillId="0" borderId="98" xfId="3" applyNumberFormat="1" applyFont="1" applyBorder="1" applyAlignment="1" applyProtection="1">
      <alignment horizontal="left"/>
      <protection locked="0"/>
    </xf>
    <xf numFmtId="0" fontId="74" fillId="0" borderId="0" xfId="3" applyFont="1" applyAlignment="1">
      <alignment horizontal="left" vertical="center" wrapText="1"/>
    </xf>
    <xf numFmtId="0" fontId="3" fillId="0" borderId="0" xfId="3" applyFont="1" applyBorder="1" applyAlignment="1" applyProtection="1">
      <protection hidden="1"/>
    </xf>
    <xf numFmtId="49" fontId="3" fillId="0" borderId="0" xfId="2" applyNumberFormat="1" applyFont="1" applyBorder="1" applyAlignment="1" applyProtection="1">
      <alignment horizontal="left"/>
      <protection locked="0"/>
    </xf>
    <xf numFmtId="0" fontId="3" fillId="0" borderId="98" xfId="3" applyBorder="1" applyAlignment="1" applyProtection="1">
      <protection hidden="1"/>
    </xf>
    <xf numFmtId="0" fontId="3" fillId="0" borderId="166" xfId="3" applyBorder="1" applyAlignment="1">
      <alignment horizontal="center" vertical="center"/>
    </xf>
    <xf numFmtId="0" fontId="3" fillId="0" borderId="198" xfId="3" applyBorder="1" applyAlignment="1">
      <alignment horizontal="center" vertical="center"/>
    </xf>
    <xf numFmtId="0" fontId="3" fillId="0" borderId="261" xfId="3" applyBorder="1" applyAlignment="1">
      <alignment horizontal="center"/>
    </xf>
    <xf numFmtId="0" fontId="3" fillId="0" borderId="498" xfId="3" applyBorder="1" applyAlignment="1">
      <alignment horizontal="center"/>
    </xf>
    <xf numFmtId="0" fontId="3" fillId="0" borderId="0" xfId="3" applyFont="1" applyAlignment="1"/>
    <xf numFmtId="0" fontId="3" fillId="0" borderId="0" xfId="3" applyFont="1" applyBorder="1" applyAlignment="1"/>
    <xf numFmtId="0" fontId="3" fillId="0" borderId="13" xfId="3" applyFont="1" applyBorder="1" applyAlignment="1"/>
    <xf numFmtId="0" fontId="80" fillId="0" borderId="12" xfId="3" applyFont="1" applyBorder="1" applyAlignment="1">
      <alignment vertical="center"/>
    </xf>
    <xf numFmtId="0" fontId="80" fillId="0" borderId="0" xfId="3" applyFont="1" applyBorder="1" applyAlignment="1">
      <alignment vertical="center"/>
    </xf>
    <xf numFmtId="0" fontId="80" fillId="0" borderId="13" xfId="3" applyFont="1" applyBorder="1" applyAlignment="1">
      <alignment vertical="center"/>
    </xf>
    <xf numFmtId="0" fontId="80" fillId="0" borderId="59" xfId="3" applyFont="1" applyBorder="1" applyAlignment="1">
      <alignment vertical="center"/>
    </xf>
    <xf numFmtId="0" fontId="80" fillId="0" borderId="60" xfId="3" applyFont="1" applyBorder="1" applyAlignment="1">
      <alignment vertical="center"/>
    </xf>
    <xf numFmtId="0" fontId="80" fillId="0" borderId="63" xfId="3" applyFont="1" applyBorder="1" applyAlignment="1">
      <alignment vertical="center"/>
    </xf>
    <xf numFmtId="0" fontId="3" fillId="0" borderId="0" xfId="3" applyFont="1" applyBorder="1" applyAlignment="1" applyProtection="1">
      <alignment horizontal="left"/>
      <protection locked="0"/>
    </xf>
    <xf numFmtId="0" fontId="73" fillId="0" borderId="0" xfId="3" applyFont="1" applyBorder="1" applyAlignment="1">
      <alignment horizontal="left" vertical="top"/>
    </xf>
    <xf numFmtId="0" fontId="74" fillId="0" borderId="0" xfId="3" applyFont="1" applyBorder="1" applyAlignment="1">
      <alignment vertical="center" wrapText="1"/>
    </xf>
    <xf numFmtId="0" fontId="74" fillId="0" borderId="0" xfId="3" applyFont="1" applyBorder="1" applyAlignment="1">
      <alignment vertical="center"/>
    </xf>
    <xf numFmtId="0" fontId="74" fillId="0" borderId="0" xfId="3" applyFont="1" applyBorder="1" applyAlignment="1">
      <alignment horizontal="left" vertical="center" wrapText="1"/>
    </xf>
    <xf numFmtId="0" fontId="74" fillId="0" borderId="0" xfId="3" applyFont="1" applyBorder="1" applyAlignment="1">
      <alignment horizontal="left" vertical="center"/>
    </xf>
    <xf numFmtId="0" fontId="9" fillId="0" borderId="197" xfId="3" applyFont="1" applyBorder="1" applyAlignment="1">
      <alignment horizontal="center" vertical="center"/>
    </xf>
    <xf numFmtId="0" fontId="9" fillId="0" borderId="199" xfId="3" applyFont="1" applyBorder="1" applyAlignment="1">
      <alignment horizontal="center" vertical="center"/>
    </xf>
    <xf numFmtId="0" fontId="3" fillId="0" borderId="166" xfId="3" applyNumberFormat="1" applyFont="1" applyBorder="1" applyAlignment="1" applyProtection="1">
      <alignment vertical="center"/>
      <protection locked="0"/>
    </xf>
    <xf numFmtId="0" fontId="3" fillId="0" borderId="114" xfId="3" applyNumberFormat="1" applyFont="1" applyBorder="1" applyAlignment="1" applyProtection="1">
      <alignment vertical="center"/>
      <protection locked="0"/>
    </xf>
    <xf numFmtId="1" fontId="3" fillId="0" borderId="166" xfId="3" applyNumberFormat="1" applyFont="1" applyBorder="1" applyAlignment="1" applyProtection="1">
      <alignment horizontal="center" vertical="center"/>
      <protection locked="0"/>
    </xf>
    <xf numFmtId="1" fontId="3" fillId="0" borderId="198" xfId="3" applyNumberFormat="1" applyFont="1" applyBorder="1" applyAlignment="1" applyProtection="1">
      <alignment horizontal="center" vertical="center"/>
      <protection locked="0"/>
    </xf>
    <xf numFmtId="0" fontId="3" fillId="0" borderId="166" xfId="3" applyNumberFormat="1" applyFont="1" applyBorder="1" applyAlignment="1" applyProtection="1">
      <alignment horizontal="left" vertical="center"/>
    </xf>
    <xf numFmtId="0" fontId="3" fillId="0" borderId="114" xfId="3" applyNumberFormat="1" applyFont="1" applyBorder="1" applyAlignment="1" applyProtection="1">
      <alignment horizontal="left" vertical="center"/>
    </xf>
    <xf numFmtId="0" fontId="3" fillId="0" borderId="198" xfId="3" applyNumberFormat="1" applyFont="1" applyBorder="1" applyAlignment="1" applyProtection="1">
      <alignment horizontal="left" vertical="center"/>
    </xf>
    <xf numFmtId="0" fontId="3" fillId="0" borderId="166" xfId="3" applyNumberFormat="1" applyFont="1" applyBorder="1" applyAlignment="1" applyProtection="1">
      <alignment horizontal="left" vertical="center"/>
      <protection hidden="1"/>
    </xf>
    <xf numFmtId="0" fontId="3" fillId="0" borderId="114" xfId="3" applyNumberFormat="1" applyFont="1" applyBorder="1" applyAlignment="1" applyProtection="1">
      <alignment horizontal="left" vertical="center"/>
      <protection hidden="1"/>
    </xf>
    <xf numFmtId="0" fontId="3" fillId="0" borderId="198" xfId="3" applyNumberFormat="1" applyFont="1" applyBorder="1" applyAlignment="1" applyProtection="1">
      <alignment horizontal="left" vertical="center"/>
      <protection hidden="1"/>
    </xf>
    <xf numFmtId="49" fontId="3" fillId="0" borderId="114" xfId="3" applyNumberFormat="1" applyFont="1" applyBorder="1" applyAlignment="1" applyProtection="1">
      <alignment vertical="center"/>
      <protection locked="0"/>
    </xf>
    <xf numFmtId="49" fontId="3" fillId="0" borderId="198" xfId="3" applyNumberFormat="1" applyFont="1" applyBorder="1" applyAlignment="1" applyProtection="1">
      <alignment vertical="center"/>
      <protection locked="0"/>
    </xf>
    <xf numFmtId="0" fontId="3" fillId="0" borderId="19" xfId="3" applyFont="1" applyBorder="1" applyAlignment="1">
      <alignment vertical="center"/>
    </xf>
    <xf numFmtId="0" fontId="3" fillId="0" borderId="0" xfId="3" applyFont="1" applyAlignment="1">
      <alignment vertical="center"/>
    </xf>
    <xf numFmtId="0" fontId="3" fillId="0" borderId="166" xfId="3" applyNumberFormat="1" applyFont="1" applyBorder="1" applyAlignment="1" applyProtection="1">
      <alignment horizontal="center" vertical="center"/>
      <protection locked="0"/>
    </xf>
    <xf numFmtId="0" fontId="3" fillId="0" borderId="114" xfId="3" applyNumberFormat="1" applyFont="1" applyBorder="1" applyAlignment="1" applyProtection="1">
      <alignment horizontal="center" vertical="center"/>
      <protection locked="0"/>
    </xf>
    <xf numFmtId="0" fontId="3" fillId="0" borderId="198" xfId="3" applyNumberFormat="1" applyFont="1" applyBorder="1" applyAlignment="1" applyProtection="1">
      <alignment horizontal="center" vertical="center"/>
      <protection locked="0"/>
    </xf>
    <xf numFmtId="2" fontId="3" fillId="0" borderId="166" xfId="3" applyNumberFormat="1" applyFont="1" applyBorder="1" applyAlignment="1" applyProtection="1">
      <alignment horizontal="left" vertical="center"/>
      <protection locked="0"/>
    </xf>
    <xf numFmtId="2" fontId="3" fillId="0" borderId="114" xfId="3" applyNumberFormat="1" applyFont="1" applyBorder="1" applyAlignment="1" applyProtection="1">
      <alignment horizontal="left" vertical="center"/>
      <protection locked="0"/>
    </xf>
    <xf numFmtId="2" fontId="3" fillId="0" borderId="198" xfId="3" applyNumberFormat="1" applyFont="1" applyBorder="1" applyAlignment="1" applyProtection="1">
      <alignment horizontal="left" vertical="center"/>
      <protection locked="0"/>
    </xf>
    <xf numFmtId="166" fontId="3" fillId="0" borderId="113" xfId="3" applyNumberFormat="1" applyBorder="1" applyAlignment="1" applyProtection="1">
      <alignment horizontal="center" vertical="center"/>
      <protection locked="0"/>
    </xf>
    <xf numFmtId="166" fontId="3" fillId="0" borderId="151" xfId="3" applyNumberFormat="1" applyBorder="1" applyAlignment="1" applyProtection="1">
      <alignment horizontal="center" vertical="center"/>
      <protection locked="0"/>
    </xf>
    <xf numFmtId="0" fontId="3" fillId="0" borderId="114" xfId="3" applyNumberFormat="1" applyBorder="1" applyAlignment="1" applyProtection="1">
      <alignment horizontal="left" vertical="center"/>
      <protection locked="0"/>
    </xf>
    <xf numFmtId="0" fontId="3" fillId="0" borderId="198" xfId="3" applyNumberFormat="1" applyBorder="1" applyAlignment="1" applyProtection="1">
      <alignment horizontal="left" vertical="center"/>
      <protection locked="0"/>
    </xf>
    <xf numFmtId="0" fontId="3" fillId="0" borderId="113" xfId="3" applyNumberFormat="1" applyBorder="1" applyAlignment="1" applyProtection="1">
      <alignment horizontal="center" vertical="center"/>
    </xf>
    <xf numFmtId="0" fontId="3" fillId="0" borderId="114" xfId="3" applyNumberFormat="1" applyBorder="1" applyAlignment="1" applyProtection="1">
      <alignment horizontal="center" vertical="center"/>
    </xf>
    <xf numFmtId="0" fontId="3" fillId="0" borderId="151" xfId="3" applyNumberFormat="1" applyBorder="1" applyAlignment="1" applyProtection="1">
      <alignment horizontal="center" vertical="center"/>
    </xf>
    <xf numFmtId="0" fontId="3" fillId="0" borderId="114" xfId="3" applyNumberFormat="1" applyBorder="1" applyAlignment="1" applyProtection="1">
      <alignment horizontal="left" vertical="center"/>
    </xf>
    <xf numFmtId="0" fontId="3" fillId="0" borderId="198" xfId="3" applyNumberFormat="1" applyBorder="1" applyAlignment="1" applyProtection="1">
      <alignment horizontal="left" vertical="center"/>
    </xf>
    <xf numFmtId="0" fontId="3" fillId="0" borderId="166" xfId="3" applyNumberFormat="1" applyFont="1" applyBorder="1" applyAlignment="1" applyProtection="1">
      <alignment horizontal="left" vertical="center"/>
      <protection locked="0"/>
    </xf>
    <xf numFmtId="0" fontId="3" fillId="0" borderId="114" xfId="3" applyNumberFormat="1" applyFont="1" applyBorder="1" applyAlignment="1" applyProtection="1">
      <alignment horizontal="left" vertical="center"/>
      <protection locked="0"/>
    </xf>
    <xf numFmtId="0" fontId="3" fillId="0" borderId="198" xfId="3" applyNumberFormat="1" applyFont="1" applyBorder="1" applyAlignment="1" applyProtection="1">
      <alignment horizontal="left" vertical="center"/>
      <protection locked="0"/>
    </xf>
    <xf numFmtId="0" fontId="3" fillId="0" borderId="166" xfId="3" applyNumberFormat="1" applyFont="1" applyBorder="1" applyAlignment="1" applyProtection="1">
      <alignment horizontal="left" vertical="center" wrapText="1"/>
    </xf>
    <xf numFmtId="0" fontId="3" fillId="0" borderId="114" xfId="3" applyNumberFormat="1" applyFont="1" applyBorder="1" applyAlignment="1" applyProtection="1">
      <alignment horizontal="left" vertical="center" wrapText="1"/>
    </xf>
    <xf numFmtId="0" fontId="3" fillId="0" borderId="198" xfId="3" applyNumberFormat="1" applyFont="1" applyBorder="1" applyAlignment="1" applyProtection="1">
      <alignment horizontal="left" vertical="center" wrapText="1"/>
    </xf>
    <xf numFmtId="0" fontId="3" fillId="0" borderId="166" xfId="3" applyNumberFormat="1" applyFont="1" applyBorder="1" applyAlignment="1" applyProtection="1">
      <alignment horizontal="left" vertical="center" wrapText="1"/>
      <protection hidden="1"/>
    </xf>
    <xf numFmtId="0" fontId="3" fillId="0" borderId="114" xfId="3" applyNumberFormat="1" applyFont="1" applyBorder="1" applyAlignment="1" applyProtection="1">
      <alignment horizontal="left" vertical="center" wrapText="1"/>
      <protection hidden="1"/>
    </xf>
    <xf numFmtId="0" fontId="3" fillId="0" borderId="198" xfId="3" applyNumberFormat="1" applyFont="1" applyBorder="1" applyAlignment="1" applyProtection="1">
      <alignment horizontal="left" vertical="center" wrapText="1"/>
      <protection hidden="1"/>
    </xf>
    <xf numFmtId="0" fontId="3" fillId="0" borderId="113" xfId="3" applyNumberFormat="1" applyBorder="1" applyAlignment="1" applyProtection="1">
      <alignment horizontal="center" vertical="center"/>
      <protection hidden="1"/>
    </xf>
    <xf numFmtId="0" fontId="3" fillId="0" borderId="114" xfId="3" applyNumberFormat="1" applyBorder="1" applyAlignment="1" applyProtection="1">
      <alignment horizontal="center" vertical="center"/>
      <protection hidden="1"/>
    </xf>
    <xf numFmtId="0" fontId="3" fillId="0" borderId="151" xfId="3" applyNumberFormat="1" applyBorder="1" applyAlignment="1" applyProtection="1">
      <alignment horizontal="center" vertical="center"/>
      <protection hidden="1"/>
    </xf>
    <xf numFmtId="0" fontId="3" fillId="0" borderId="114" xfId="3" applyNumberFormat="1" applyBorder="1" applyAlignment="1" applyProtection="1">
      <alignment horizontal="left" vertical="center"/>
      <protection hidden="1"/>
    </xf>
    <xf numFmtId="0" fontId="3" fillId="0" borderId="198" xfId="3" applyNumberFormat="1" applyBorder="1" applyAlignment="1" applyProtection="1">
      <alignment horizontal="left" vertical="center"/>
      <protection hidden="1"/>
    </xf>
    <xf numFmtId="164" fontId="3" fillId="0" borderId="113" xfId="3" applyNumberFormat="1" applyBorder="1" applyAlignment="1" applyProtection="1">
      <alignment horizontal="center" vertical="center"/>
    </xf>
    <xf numFmtId="164" fontId="3" fillId="0" borderId="151" xfId="3" applyNumberFormat="1" applyBorder="1" applyAlignment="1" applyProtection="1">
      <alignment horizontal="center" vertical="center"/>
    </xf>
    <xf numFmtId="0" fontId="3" fillId="0" borderId="19" xfId="3" applyBorder="1" applyAlignment="1">
      <alignment vertical="center"/>
    </xf>
    <xf numFmtId="0" fontId="3" fillId="0" borderId="0" xfId="3" applyAlignment="1">
      <alignment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13" xfId="0" applyFont="1" applyBorder="1" applyAlignment="1">
      <alignment horizontal="center" vertical="center"/>
    </xf>
    <xf numFmtId="0" fontId="14" fillId="2" borderId="229" xfId="0" applyFont="1" applyFill="1" applyBorder="1" applyAlignment="1">
      <alignment horizontal="center" wrapText="1"/>
    </xf>
    <xf numFmtId="0" fontId="14" fillId="2" borderId="155" xfId="0" applyFont="1" applyFill="1" applyBorder="1" applyAlignment="1">
      <alignment horizontal="center" wrapText="1"/>
    </xf>
    <xf numFmtId="0" fontId="14" fillId="2" borderId="187" xfId="0" applyFont="1" applyFill="1" applyBorder="1" applyAlignment="1">
      <alignment horizontal="center" wrapText="1"/>
    </xf>
    <xf numFmtId="0" fontId="14" fillId="0" borderId="22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5" xfId="0" applyFont="1" applyFill="1" applyBorder="1" applyAlignment="1">
      <alignment horizontal="center" vertical="center" wrapText="1"/>
    </xf>
    <xf numFmtId="0" fontId="0" fillId="0" borderId="83"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center" vertical="center"/>
    </xf>
    <xf numFmtId="0" fontId="8" fillId="0" borderId="0" xfId="0" applyFont="1" applyBorder="1" applyAlignment="1">
      <alignment horizontal="center"/>
    </xf>
    <xf numFmtId="0" fontId="8" fillId="0" borderId="13" xfId="0" applyFont="1" applyBorder="1" applyAlignment="1">
      <alignment horizontal="center"/>
    </xf>
    <xf numFmtId="0" fontId="23" fillId="0" borderId="498" xfId="3" applyFont="1" applyBorder="1" applyAlignment="1" applyProtection="1">
      <alignment horizontal="left"/>
      <protection hidden="1"/>
    </xf>
    <xf numFmtId="0" fontId="23" fillId="0" borderId="948" xfId="3" applyFont="1" applyBorder="1" applyAlignment="1" applyProtection="1">
      <alignment horizontal="left"/>
      <protection hidden="1"/>
    </xf>
    <xf numFmtId="49" fontId="23" fillId="0" borderId="962" xfId="3" applyNumberFormat="1" applyFont="1" applyFill="1" applyBorder="1" applyAlignment="1" applyProtection="1">
      <alignment horizontal="left"/>
      <protection locked="0"/>
    </xf>
  </cellXfs>
  <cellStyles count="41">
    <cellStyle name="Link" xfId="1" builtinId="8"/>
    <cellStyle name="Prozent" xfId="5" builtinId="5"/>
    <cellStyle name="Prozent 2" xfId="9"/>
    <cellStyle name="Prozent 2 2" xfId="11"/>
    <cellStyle name="Prozent 2 2 2" xfId="35"/>
    <cellStyle name="Prozent 2 3" xfId="28"/>
    <cellStyle name="Standard" xfId="0" builtinId="0"/>
    <cellStyle name="Standard 2" xfId="3"/>
    <cellStyle name="Standard 2 2" xfId="12"/>
    <cellStyle name="Standard 2 2 2" xfId="13"/>
    <cellStyle name="Standard 2 2 2 2" xfId="36"/>
    <cellStyle name="Standard 2 2 3" xfId="29"/>
    <cellStyle name="Standard 2 3" xfId="14"/>
    <cellStyle name="Standard 2 3 2" xfId="32"/>
    <cellStyle name="Standard 2 4" xfId="15"/>
    <cellStyle name="Standard 2 4 2" xfId="38"/>
    <cellStyle name="Standard 2 5" xfId="25"/>
    <cellStyle name="Standard 3" xfId="4"/>
    <cellStyle name="Standard 3 2" xfId="16"/>
    <cellStyle name="Standard 3 2 2" xfId="33"/>
    <cellStyle name="Standard 3 3" xfId="17"/>
    <cellStyle name="Standard 3 3 2" xfId="39"/>
    <cellStyle name="Standard 3 4" xfId="26"/>
    <cellStyle name="Standard 4" xfId="8"/>
    <cellStyle name="Standard 5" xfId="6"/>
    <cellStyle name="Standard 5 2" xfId="18"/>
    <cellStyle name="Standard 5 2 2" xfId="31"/>
    <cellStyle name="Standard 5 3" xfId="24"/>
    <cellStyle name="Standard 6" xfId="10"/>
    <cellStyle name="Standard 7" xfId="19"/>
    <cellStyle name="Standard 7 2" xfId="30"/>
    <cellStyle name="Standard 8" xfId="20"/>
    <cellStyle name="Standard 8 2" xfId="37"/>
    <cellStyle name="Standard 9" xfId="23"/>
    <cellStyle name="Währung" xfId="2" builtinId="4"/>
    <cellStyle name="Währung 2" xfId="7"/>
    <cellStyle name="Währung 2 2" xfId="21"/>
    <cellStyle name="Währung 2 2 2" xfId="34"/>
    <cellStyle name="Währung 2 3" xfId="22"/>
    <cellStyle name="Währung 2 3 2" xfId="40"/>
    <cellStyle name="Währung 2 4" xfId="27"/>
  </cellStyles>
  <dxfs count="9">
    <dxf>
      <font>
        <condense val="0"/>
        <extend val="0"/>
        <color indexed="10"/>
      </font>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9"/>
      </font>
    </dxf>
    <dxf>
      <font>
        <strike val="0"/>
        <condense val="0"/>
        <extend val="0"/>
        <color indexed="9"/>
      </font>
    </dxf>
    <dxf>
      <fill>
        <patternFill>
          <bgColor indexed="47"/>
        </patternFill>
      </fill>
    </dxf>
    <dxf>
      <fill>
        <patternFill>
          <bgColor indexed="47"/>
        </patternFill>
      </fill>
    </dxf>
  </dxfs>
  <tableStyles count="0" defaultTableStyle="TableStyleMedium2" defaultPivotStyle="PivotStyleLight16"/>
  <colors>
    <mruColors>
      <color rgb="FFFFFFCC"/>
      <color rgb="FFECECEC"/>
      <color rgb="FFE8E8E8"/>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b="1" i="0" u="none" strike="noStrike" baseline="0">
                <a:solidFill>
                  <a:srgbClr val="000000"/>
                </a:solidFill>
                <a:latin typeface="Arial"/>
                <a:cs typeface="Arial"/>
              </a:rPr>
              <a:t>Kennlinie cos </a:t>
            </a:r>
            <a:r>
              <a:rPr lang="de-DE" sz="800" b="1" i="0" u="none" strike="noStrike" baseline="0">
                <a:solidFill>
                  <a:srgbClr val="000000"/>
                </a:solidFill>
                <a:latin typeface="Symbol"/>
                <a:cs typeface="Arial"/>
              </a:rPr>
              <a:t>j </a:t>
            </a:r>
            <a:r>
              <a:rPr lang="de-DE" sz="800" b="1" i="0" u="none" strike="noStrike" baseline="0">
                <a:solidFill>
                  <a:srgbClr val="000000"/>
                </a:solidFill>
                <a:latin typeface="Arial"/>
                <a:cs typeface="Arial"/>
              </a:rPr>
              <a:t>(P)</a:t>
            </a:r>
          </a:p>
        </c:rich>
      </c:tx>
      <c:layout>
        <c:manualLayout>
          <c:xMode val="edge"/>
          <c:yMode val="edge"/>
          <c:x val="0.39186295503211993"/>
          <c:y val="3.048780487804878E-2"/>
        </c:manualLayout>
      </c:layout>
      <c:overlay val="0"/>
      <c:spPr>
        <a:noFill/>
        <a:ln w="25400">
          <a:noFill/>
        </a:ln>
      </c:spPr>
    </c:title>
    <c:autoTitleDeleted val="0"/>
    <c:plotArea>
      <c:layout>
        <c:manualLayout>
          <c:layoutTarget val="inner"/>
          <c:xMode val="edge"/>
          <c:yMode val="edge"/>
          <c:x val="0.145610278372591"/>
          <c:y val="0.15853658536585366"/>
          <c:w val="0.79871520342612423"/>
          <c:h val="0.62804878048780488"/>
        </c:manualLayout>
      </c:layout>
      <c:lineChart>
        <c:grouping val="standard"/>
        <c:varyColors val="0"/>
        <c:ser>
          <c:idx val="1"/>
          <c:order val="0"/>
          <c:spPr>
            <a:ln w="12700">
              <a:solidFill>
                <a:srgbClr val="FF0000"/>
              </a:solidFill>
              <a:prstDash val="solid"/>
            </a:ln>
          </c:spPr>
          <c:marker>
            <c:symbol val="square"/>
            <c:size val="4"/>
            <c:spPr>
              <a:solidFill>
                <a:srgbClr val="FF0000"/>
              </a:solidFill>
              <a:ln>
                <a:solidFill>
                  <a:srgbClr val="000000"/>
                </a:solidFill>
                <a:prstDash val="solid"/>
              </a:ln>
            </c:spPr>
          </c:marker>
          <c:cat>
            <c:multiLvlStrRef>
              <c:f>'E.2 Datenblatt EZA &lt;&gt; FVA'!$BC$50:$BM$50</c:f>
            </c:multiLvlStrRef>
          </c:cat>
          <c:val>
            <c:numRef>
              <c:f>'E.2 Datenblatt EZA &lt;&gt; FVA'!$BC$51:$BM$51</c:f>
            </c:numRef>
          </c:val>
          <c:smooth val="0"/>
        </c:ser>
        <c:dLbls>
          <c:showLegendKey val="0"/>
          <c:showVal val="0"/>
          <c:showCatName val="0"/>
          <c:showSerName val="0"/>
          <c:showPercent val="0"/>
          <c:showBubbleSize val="0"/>
        </c:dLbls>
        <c:marker val="1"/>
        <c:smooth val="0"/>
        <c:axId val="669365968"/>
        <c:axId val="669364008"/>
      </c:lineChart>
      <c:catAx>
        <c:axId val="669365968"/>
        <c:scaling>
          <c:orientation val="minMax"/>
        </c:scaling>
        <c:delete val="0"/>
        <c:axPos val="b"/>
        <c:majorGridlines>
          <c:spPr>
            <a:ln w="3175">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de-DE" sz="800" b="0" i="0" u="none" strike="noStrike" baseline="0">
                    <a:solidFill>
                      <a:srgbClr val="000000"/>
                    </a:solidFill>
                    <a:latin typeface="Arial"/>
                    <a:cs typeface="Arial"/>
                  </a:rPr>
                  <a:t>P / P</a:t>
                </a:r>
                <a:r>
                  <a:rPr lang="de-DE" sz="800" b="0" i="0" u="none" strike="noStrike" baseline="-25000">
                    <a:solidFill>
                      <a:srgbClr val="000000"/>
                    </a:solidFill>
                    <a:latin typeface="Arial"/>
                    <a:cs typeface="Arial"/>
                  </a:rPr>
                  <a:t>n</a:t>
                </a:r>
              </a:p>
            </c:rich>
          </c:tx>
          <c:layout>
            <c:manualLayout>
              <c:xMode val="edge"/>
              <c:yMode val="edge"/>
              <c:x val="6.2098501070663809E-2"/>
              <c:y val="0.83536585365853655"/>
            </c:manualLayout>
          </c:layout>
          <c:overlay val="0"/>
          <c:spPr>
            <a:noFill/>
            <a:ln w="25400">
              <a:noFill/>
            </a:ln>
          </c:spPr>
        </c:title>
        <c:numFmt formatCode="0.00" sourceLinked="1"/>
        <c:majorTickMark val="out"/>
        <c:minorTickMark val="none"/>
        <c:tickLblPos val="nextTo"/>
        <c:spPr>
          <a:ln w="3175">
            <a:solidFill>
              <a:srgbClr val="000000"/>
            </a:solidFill>
            <a:prstDash val="sysDash"/>
          </a:ln>
        </c:spPr>
        <c:txPr>
          <a:bodyPr rot="0" vert="horz"/>
          <a:lstStyle/>
          <a:p>
            <a:pPr>
              <a:defRPr sz="800" b="0" i="0" u="none" strike="noStrike" baseline="0">
                <a:solidFill>
                  <a:srgbClr val="000000"/>
                </a:solidFill>
                <a:latin typeface="Arial"/>
                <a:ea typeface="Arial"/>
                <a:cs typeface="Arial"/>
              </a:defRPr>
            </a:pPr>
            <a:endParaRPr lang="de-DE"/>
          </a:p>
        </c:txPr>
        <c:crossAx val="669364008"/>
        <c:crossesAt val="0.9"/>
        <c:auto val="1"/>
        <c:lblAlgn val="ctr"/>
        <c:lblOffset val="100"/>
        <c:tickLblSkip val="1"/>
        <c:tickMarkSkip val="1"/>
        <c:noMultiLvlLbl val="0"/>
      </c:catAx>
      <c:valAx>
        <c:axId val="669364008"/>
        <c:scaling>
          <c:orientation val="minMax"/>
          <c:max val="1"/>
          <c:min val="0.9"/>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sz="800" b="0" i="0" u="none" strike="noStrike" baseline="0">
                    <a:solidFill>
                      <a:srgbClr val="000000"/>
                    </a:solidFill>
                    <a:latin typeface="Arial"/>
                    <a:cs typeface="Arial"/>
                  </a:rPr>
                  <a:t>cos </a:t>
                </a:r>
                <a:r>
                  <a:rPr lang="de-DE" sz="800" b="0" i="0" u="none" strike="noStrike" baseline="0">
                    <a:solidFill>
                      <a:srgbClr val="000000"/>
                    </a:solidFill>
                    <a:latin typeface="Symbol"/>
                    <a:cs typeface="Arial"/>
                  </a:rPr>
                  <a:t>j </a:t>
                </a:r>
                <a:r>
                  <a:rPr lang="de-DE" sz="800" b="0" i="0" u="none" strike="noStrike" baseline="-25000">
                    <a:solidFill>
                      <a:srgbClr val="000000"/>
                    </a:solidFill>
                    <a:latin typeface="Arial"/>
                    <a:cs typeface="Arial"/>
                  </a:rPr>
                  <a:t>untererregt</a:t>
                </a:r>
              </a:p>
            </c:rich>
          </c:tx>
          <c:layout>
            <c:manualLayout>
              <c:xMode val="edge"/>
              <c:yMode val="edge"/>
              <c:x val="1.4989293361884369E-2"/>
              <c:y val="0.2621951219512195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69365968"/>
        <c:crosses val="autoZero"/>
        <c:crossBetween val="midCat"/>
        <c:majorUnit val="0.02"/>
        <c:minorUnit val="4.0000000000000001E-3"/>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b="1" i="0" u="none" strike="noStrike" baseline="0">
                <a:solidFill>
                  <a:srgbClr val="000000"/>
                </a:solidFill>
                <a:latin typeface="Arial"/>
                <a:cs typeface="Arial"/>
              </a:rPr>
              <a:t>Kennlinie cos </a:t>
            </a:r>
            <a:r>
              <a:rPr lang="de-DE" sz="800" b="1" i="0" u="none" strike="noStrike" baseline="0">
                <a:solidFill>
                  <a:srgbClr val="000000"/>
                </a:solidFill>
                <a:latin typeface="Symbol"/>
                <a:cs typeface="Arial"/>
              </a:rPr>
              <a:t>j</a:t>
            </a:r>
            <a:r>
              <a:rPr lang="de-DE" sz="800" b="1" i="0" u="none" strike="noStrike" baseline="0">
                <a:solidFill>
                  <a:srgbClr val="000000"/>
                </a:solidFill>
                <a:latin typeface="Arial"/>
                <a:cs typeface="Arial"/>
              </a:rPr>
              <a:t> (P)</a:t>
            </a:r>
          </a:p>
        </c:rich>
      </c:tx>
      <c:layout>
        <c:manualLayout>
          <c:xMode val="edge"/>
          <c:yMode val="edge"/>
          <c:x val="0.38477801268498946"/>
          <c:y val="4.060913705583756E-2"/>
        </c:manualLayout>
      </c:layout>
      <c:overlay val="0"/>
      <c:spPr>
        <a:noFill/>
        <a:ln w="25400">
          <a:noFill/>
        </a:ln>
      </c:spPr>
    </c:title>
    <c:autoTitleDeleted val="0"/>
    <c:plotArea>
      <c:layout>
        <c:manualLayout>
          <c:layoutTarget val="inner"/>
          <c:xMode val="edge"/>
          <c:yMode val="edge"/>
          <c:x val="0.12473572938689217"/>
          <c:y val="0.18781725888324874"/>
          <c:w val="0.82029598308668072"/>
          <c:h val="0.65482233502538068"/>
        </c:manualLayout>
      </c:layout>
      <c:lineChart>
        <c:grouping val="standard"/>
        <c:varyColors val="0"/>
        <c:ser>
          <c:idx val="0"/>
          <c:order val="0"/>
          <c:tx>
            <c:strRef>
              <c:f>'E.2 Datenblatt EZA = FVA'!$BC$25:$BM$25</c:f>
              <c:strCache>
                <c:ptCount val="11"/>
                <c:pt idx="0">
                  <c:v>1,00</c:v>
                </c:pt>
                <c:pt idx="1">
                  <c:v>#NV</c:v>
                </c:pt>
                <c:pt idx="2">
                  <c:v>#NV</c:v>
                </c:pt>
                <c:pt idx="3">
                  <c:v>#NV</c:v>
                </c:pt>
                <c:pt idx="4">
                  <c:v>#NV</c:v>
                </c:pt>
                <c:pt idx="5">
                  <c:v>#NV</c:v>
                </c:pt>
                <c:pt idx="6">
                  <c:v>#NV</c:v>
                </c:pt>
                <c:pt idx="7">
                  <c:v>#NV</c:v>
                </c:pt>
                <c:pt idx="8">
                  <c:v>#NV</c:v>
                </c:pt>
                <c:pt idx="9">
                  <c:v>#NV</c:v>
                </c:pt>
                <c:pt idx="10">
                  <c:v>#NV</c:v>
                </c:pt>
              </c:strCache>
            </c:strRef>
          </c:tx>
          <c:spPr>
            <a:ln w="12700">
              <a:solidFill>
                <a:srgbClr val="FF0000"/>
              </a:solidFill>
              <a:prstDash val="solid"/>
            </a:ln>
          </c:spPr>
          <c:marker>
            <c:symbol val="square"/>
            <c:size val="4"/>
            <c:spPr>
              <a:solidFill>
                <a:srgbClr val="FF0000"/>
              </a:solidFill>
              <a:ln>
                <a:solidFill>
                  <a:srgbClr val="000000"/>
                </a:solidFill>
                <a:prstDash val="solid"/>
              </a:ln>
            </c:spPr>
          </c:marker>
          <c:cat>
            <c:numRef>
              <c:f>'E.2 Datenblatt EZA = FVA'!$BC$24:$BM$24</c:f>
              <c:numCache>
                <c:formatCode>0.00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'E.2 Datenblatt EZA = FVA'!$BC$25:$BM$25</c:f>
              <c:numCache>
                <c:formatCode>0.00</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ser>
        <c:dLbls>
          <c:showLegendKey val="0"/>
          <c:showVal val="0"/>
          <c:showCatName val="0"/>
          <c:showSerName val="0"/>
          <c:showPercent val="0"/>
          <c:showBubbleSize val="0"/>
        </c:dLbls>
        <c:marker val="1"/>
        <c:smooth val="0"/>
        <c:axId val="669358912"/>
        <c:axId val="669360480"/>
      </c:lineChart>
      <c:catAx>
        <c:axId val="669358912"/>
        <c:scaling>
          <c:orientation val="minMax"/>
        </c:scaling>
        <c:delete val="0"/>
        <c:axPos val="b"/>
        <c:majorGridlines>
          <c:spPr>
            <a:ln w="3175">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de-DE" sz="800" b="0" i="0" u="none" strike="noStrike" baseline="0">
                    <a:solidFill>
                      <a:srgbClr val="000000"/>
                    </a:solidFill>
                    <a:latin typeface="Arial"/>
                    <a:cs typeface="Arial"/>
                  </a:rPr>
                  <a:t>P / P</a:t>
                </a:r>
                <a:r>
                  <a:rPr lang="de-DE" sz="800" b="0" i="0" u="none" strike="noStrike" baseline="-25000">
                    <a:solidFill>
                      <a:srgbClr val="000000"/>
                    </a:solidFill>
                    <a:latin typeface="Arial"/>
                    <a:cs typeface="Arial"/>
                  </a:rPr>
                  <a:t>n</a:t>
                </a:r>
              </a:p>
            </c:rich>
          </c:tx>
          <c:layout>
            <c:manualLayout>
              <c:xMode val="edge"/>
              <c:yMode val="edge"/>
              <c:x val="3.5940803382663845E-2"/>
              <c:y val="0.8730964467005075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69360480"/>
        <c:crossesAt val="0.9"/>
        <c:auto val="1"/>
        <c:lblAlgn val="ctr"/>
        <c:lblOffset val="100"/>
        <c:tickLblSkip val="1"/>
        <c:tickMarkSkip val="1"/>
        <c:noMultiLvlLbl val="0"/>
      </c:catAx>
      <c:valAx>
        <c:axId val="669360480"/>
        <c:scaling>
          <c:orientation val="minMax"/>
          <c:max val="1"/>
          <c:min val="0.9"/>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sz="800" b="0" i="0" u="none" strike="noStrike" baseline="0">
                    <a:solidFill>
                      <a:srgbClr val="000000"/>
                    </a:solidFill>
                    <a:latin typeface="Arial"/>
                    <a:cs typeface="Arial"/>
                  </a:rPr>
                  <a:t>cos </a:t>
                </a:r>
                <a:r>
                  <a:rPr lang="de-DE" sz="800" b="0" i="0" u="none" strike="noStrike" baseline="0">
                    <a:solidFill>
                      <a:srgbClr val="000000"/>
                    </a:solidFill>
                    <a:latin typeface="Symbol"/>
                    <a:cs typeface="Arial"/>
                  </a:rPr>
                  <a:t>j</a:t>
                </a:r>
                <a:r>
                  <a:rPr lang="de-DE" sz="800" b="0" i="0" u="none" strike="noStrike" baseline="0">
                    <a:solidFill>
                      <a:srgbClr val="000000"/>
                    </a:solidFill>
                    <a:latin typeface="Arial"/>
                    <a:cs typeface="Arial"/>
                  </a:rPr>
                  <a:t> </a:t>
                </a:r>
                <a:r>
                  <a:rPr lang="de-DE" sz="800" b="0" i="0" u="none" strike="noStrike" baseline="-25000">
                    <a:solidFill>
                      <a:srgbClr val="000000"/>
                    </a:solidFill>
                    <a:latin typeface="Arial"/>
                    <a:cs typeface="Arial"/>
                  </a:rPr>
                  <a:t>untererregt</a:t>
                </a:r>
              </a:p>
            </c:rich>
          </c:tx>
          <c:layout>
            <c:manualLayout>
              <c:xMode val="edge"/>
              <c:yMode val="edge"/>
              <c:x val="1.0570824524312896E-2"/>
              <c:y val="0.3451776649746192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69358912"/>
        <c:crosses val="autoZero"/>
        <c:crossBetween val="midCat"/>
        <c:majorUnit val="0.02"/>
        <c:minorUnit val="5.0000000000000001E-3"/>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de-DE"/>
              <a:t>Q(U)-Kennlinie </a:t>
            </a:r>
          </a:p>
        </c:rich>
      </c:tx>
      <c:layout>
        <c:manualLayout>
          <c:xMode val="edge"/>
          <c:yMode val="edge"/>
          <c:x val="0.43399762651558033"/>
          <c:y val="0.10578135002868182"/>
        </c:manualLayout>
      </c:layout>
      <c:overlay val="0"/>
    </c:title>
    <c:autoTitleDeleted val="0"/>
    <c:plotArea>
      <c:layout>
        <c:manualLayout>
          <c:layoutTarget val="inner"/>
          <c:xMode val="edge"/>
          <c:yMode val="edge"/>
          <c:x val="0.1236400209561727"/>
          <c:y val="0.20077090363704536"/>
          <c:w val="0.84870112161978484"/>
          <c:h val="0.67704553597466988"/>
        </c:manualLayout>
      </c:layout>
      <c:lineChart>
        <c:grouping val="standard"/>
        <c:varyColors val="0"/>
        <c:ser>
          <c:idx val="1"/>
          <c:order val="0"/>
          <c:tx>
            <c:v>cosPhi_0,90</c:v>
          </c:tx>
          <c:spPr>
            <a:ln>
              <a:solidFill>
                <a:schemeClr val="tx2">
                  <a:lumMod val="60000"/>
                  <a:lumOff val="40000"/>
                </a:schemeClr>
              </a:solidFill>
            </a:ln>
          </c:spPr>
          <c:marker>
            <c:symbol val="none"/>
          </c:marker>
          <c:dLbls>
            <c:delete val="1"/>
          </c:dLbls>
          <c:cat>
            <c:numRef>
              <c:f>'Q(U)-Regelung neu Uc'!$H$5:$H$25</c:f>
              <c:numCache>
                <c:formatCode>0.00</c:formatCode>
                <c:ptCount val="21"/>
                <c:pt idx="0">
                  <c:v>0.9</c:v>
                </c:pt>
                <c:pt idx="1">
                  <c:v>0.91</c:v>
                </c:pt>
                <c:pt idx="2">
                  <c:v>0.92</c:v>
                </c:pt>
                <c:pt idx="3">
                  <c:v>0.93</c:v>
                </c:pt>
                <c:pt idx="4">
                  <c:v>0.94</c:v>
                </c:pt>
                <c:pt idx="5">
                  <c:v>0.95</c:v>
                </c:pt>
                <c:pt idx="6">
                  <c:v>0.96</c:v>
                </c:pt>
                <c:pt idx="7">
                  <c:v>0.97</c:v>
                </c:pt>
                <c:pt idx="8">
                  <c:v>0.98</c:v>
                </c:pt>
                <c:pt idx="9">
                  <c:v>0.99</c:v>
                </c:pt>
                <c:pt idx="10">
                  <c:v>1</c:v>
                </c:pt>
                <c:pt idx="11">
                  <c:v>1.01</c:v>
                </c:pt>
                <c:pt idx="12">
                  <c:v>1.02</c:v>
                </c:pt>
                <c:pt idx="13">
                  <c:v>1.03</c:v>
                </c:pt>
                <c:pt idx="14">
                  <c:v>1.04</c:v>
                </c:pt>
                <c:pt idx="15">
                  <c:v>1.05</c:v>
                </c:pt>
                <c:pt idx="16">
                  <c:v>1.06</c:v>
                </c:pt>
                <c:pt idx="17">
                  <c:v>1.07</c:v>
                </c:pt>
                <c:pt idx="18">
                  <c:v>1.08</c:v>
                </c:pt>
                <c:pt idx="19">
                  <c:v>1.0900000000000001</c:v>
                </c:pt>
                <c:pt idx="20">
                  <c:v>1.1000000000000001</c:v>
                </c:pt>
              </c:numCache>
            </c:numRef>
          </c:cat>
          <c:val>
            <c:numRef>
              <c:f>'Q(U)-Regelung neu Uc'!$I$5:$I$25</c:f>
              <c:numCache>
                <c:formatCode>0.00000</c:formatCode>
                <c:ptCount val="21"/>
                <c:pt idx="0">
                  <c:v>-0.48432210483785321</c:v>
                </c:pt>
                <c:pt idx="1">
                  <c:v>-0.48432210483785321</c:v>
                </c:pt>
                <c:pt idx="2">
                  <c:v>-0.48432210483785321</c:v>
                </c:pt>
                <c:pt idx="3">
                  <c:v>-0.48432210483785321</c:v>
                </c:pt>
                <c:pt idx="4">
                  <c:v>-0.48432210483785321</c:v>
                </c:pt>
                <c:pt idx="5">
                  <c:v>-0.36324157862838991</c:v>
                </c:pt>
                <c:pt idx="6">
                  <c:v>-0.2421610524189266</c:v>
                </c:pt>
                <c:pt idx="7">
                  <c:v>-0.1210805262094633</c:v>
                </c:pt>
                <c:pt idx="8">
                  <c:v>0</c:v>
                </c:pt>
                <c:pt idx="9">
                  <c:v>0</c:v>
                </c:pt>
                <c:pt idx="10">
                  <c:v>0</c:v>
                </c:pt>
                <c:pt idx="11">
                  <c:v>0</c:v>
                </c:pt>
                <c:pt idx="12">
                  <c:v>0</c:v>
                </c:pt>
                <c:pt idx="13">
                  <c:v>0</c:v>
                </c:pt>
                <c:pt idx="14">
                  <c:v>0</c:v>
                </c:pt>
                <c:pt idx="15">
                  <c:v>0.12108052620946314</c:v>
                </c:pt>
                <c:pt idx="16">
                  <c:v>0.24216105241892627</c:v>
                </c:pt>
                <c:pt idx="17">
                  <c:v>0.36324157862838941</c:v>
                </c:pt>
                <c:pt idx="18">
                  <c:v>0.48432210483785254</c:v>
                </c:pt>
                <c:pt idx="19">
                  <c:v>0.48432210483785254</c:v>
                </c:pt>
                <c:pt idx="20">
                  <c:v>0.48432210483785254</c:v>
                </c:pt>
              </c:numCache>
            </c:numRef>
          </c:val>
          <c:smooth val="0"/>
        </c:ser>
        <c:ser>
          <c:idx val="0"/>
          <c:order val="1"/>
          <c:tx>
            <c:v>cosPhi_0,95</c:v>
          </c:tx>
          <c:spPr>
            <a:ln>
              <a:solidFill>
                <a:srgbClr val="FF0000"/>
              </a:solidFill>
            </a:ln>
          </c:spPr>
          <c:marker>
            <c:symbol val="none"/>
          </c:marker>
          <c:dLbls>
            <c:delete val="1"/>
          </c:dLbls>
          <c:val>
            <c:numRef>
              <c:f>'Q(U)-Regelung neu Uc'!$J$5:$J$25</c:f>
              <c:numCache>
                <c:formatCode>0.00000</c:formatCode>
                <c:ptCount val="21"/>
                <c:pt idx="0">
                  <c:v>-0.32868410517886359</c:v>
                </c:pt>
                <c:pt idx="1">
                  <c:v>-0.32868410517886359</c:v>
                </c:pt>
                <c:pt idx="2">
                  <c:v>-0.32868410517886359</c:v>
                </c:pt>
                <c:pt idx="3">
                  <c:v>-0.32868410517886359</c:v>
                </c:pt>
                <c:pt idx="4">
                  <c:v>-0.32868410517886359</c:v>
                </c:pt>
                <c:pt idx="5">
                  <c:v>-0.24651307888414767</c:v>
                </c:pt>
                <c:pt idx="6">
                  <c:v>-0.1643420525894318</c:v>
                </c:pt>
                <c:pt idx="7">
                  <c:v>-8.2171026294715899E-2</c:v>
                </c:pt>
                <c:pt idx="8">
                  <c:v>0</c:v>
                </c:pt>
                <c:pt idx="9">
                  <c:v>0</c:v>
                </c:pt>
                <c:pt idx="10">
                  <c:v>0</c:v>
                </c:pt>
                <c:pt idx="11">
                  <c:v>0</c:v>
                </c:pt>
                <c:pt idx="12">
                  <c:v>0</c:v>
                </c:pt>
                <c:pt idx="13">
                  <c:v>0</c:v>
                </c:pt>
                <c:pt idx="14">
                  <c:v>0</c:v>
                </c:pt>
                <c:pt idx="15">
                  <c:v>8.2171026294715802E-2</c:v>
                </c:pt>
                <c:pt idx="16">
                  <c:v>0.1643420525894316</c:v>
                </c:pt>
                <c:pt idx="17">
                  <c:v>0.24651307888414742</c:v>
                </c:pt>
                <c:pt idx="18">
                  <c:v>0.32868410517886321</c:v>
                </c:pt>
                <c:pt idx="19">
                  <c:v>0.32868410517886321</c:v>
                </c:pt>
                <c:pt idx="20">
                  <c:v>0.32868410517886321</c:v>
                </c:pt>
              </c:numCache>
            </c:numRef>
          </c:val>
          <c:smooth val="0"/>
        </c:ser>
        <c:dLbls>
          <c:showLegendKey val="0"/>
          <c:showVal val="1"/>
          <c:showCatName val="0"/>
          <c:showSerName val="0"/>
          <c:showPercent val="0"/>
          <c:showBubbleSize val="0"/>
        </c:dLbls>
        <c:smooth val="0"/>
        <c:axId val="166412304"/>
        <c:axId val="166406816"/>
      </c:lineChart>
      <c:catAx>
        <c:axId val="166412304"/>
        <c:scaling>
          <c:orientation val="minMax"/>
        </c:scaling>
        <c:delete val="0"/>
        <c:axPos val="b"/>
        <c:majorGridlines>
          <c:spPr>
            <a:ln>
              <a:noFill/>
            </a:ln>
          </c:spPr>
        </c:majorGridlines>
        <c:title>
          <c:tx>
            <c:rich>
              <a:bodyPr/>
              <a:lstStyle/>
              <a:p>
                <a:pPr>
                  <a:defRPr baseline="0"/>
                </a:pPr>
                <a:r>
                  <a:rPr lang="de-DE" sz="1200" baseline="0">
                    <a:latin typeface="Arial" panose="020B0604020202020204" pitchFamily="34" charset="0"/>
                  </a:rPr>
                  <a:t>U / 230/400 V </a:t>
                </a:r>
              </a:p>
            </c:rich>
          </c:tx>
          <c:layout>
            <c:manualLayout>
              <c:xMode val="edge"/>
              <c:yMode val="edge"/>
              <c:x val="0.84921097477754315"/>
              <c:y val="0.46644109254924665"/>
            </c:manualLayout>
          </c:layout>
          <c:overlay val="0"/>
        </c:title>
        <c:numFmt formatCode="0.00" sourceLinked="0"/>
        <c:majorTickMark val="out"/>
        <c:minorTickMark val="cross"/>
        <c:tickLblPos val="nextTo"/>
        <c:spPr>
          <a:ln>
            <a:solidFill>
              <a:schemeClr val="tx1"/>
            </a:solidFill>
            <a:tailEnd type="none" w="lg" len="med"/>
          </a:ln>
        </c:spPr>
        <c:txPr>
          <a:bodyPr/>
          <a:lstStyle/>
          <a:p>
            <a:pPr>
              <a:defRPr sz="900" baseline="0">
                <a:latin typeface="Arial" panose="020B0604020202020204" pitchFamily="34" charset="0"/>
              </a:defRPr>
            </a:pPr>
            <a:endParaRPr lang="de-DE"/>
          </a:p>
        </c:txPr>
        <c:crossAx val="166406816"/>
        <c:crosses val="autoZero"/>
        <c:auto val="1"/>
        <c:lblAlgn val="ctr"/>
        <c:lblOffset val="100"/>
        <c:tickMarkSkip val="2"/>
        <c:noMultiLvlLbl val="1"/>
      </c:catAx>
      <c:valAx>
        <c:axId val="166406816"/>
        <c:scaling>
          <c:orientation val="minMax"/>
          <c:max val="0.5"/>
          <c:min val="-0.5"/>
        </c:scaling>
        <c:delete val="0"/>
        <c:axPos val="l"/>
        <c:majorGridlines>
          <c:spPr>
            <a:ln>
              <a:noFill/>
            </a:ln>
          </c:spPr>
        </c:majorGridlines>
        <c:title>
          <c:tx>
            <c:rich>
              <a:bodyPr rot="-5400000" vert="horz"/>
              <a:lstStyle/>
              <a:p>
                <a:pPr>
                  <a:defRPr/>
                </a:pPr>
                <a:r>
                  <a:rPr lang="de-DE" sz="1200">
                    <a:solidFill>
                      <a:schemeClr val="accent3">
                        <a:lumMod val="75000"/>
                      </a:schemeClr>
                    </a:solidFill>
                    <a:latin typeface="Arial" panose="020B0604020202020204" pitchFamily="34" charset="0"/>
                  </a:rPr>
                  <a:t>Q / S</a:t>
                </a:r>
              </a:p>
              <a:p>
                <a:pPr>
                  <a:defRPr/>
                </a:pPr>
                <a:r>
                  <a:rPr lang="de-DE" sz="1200">
                    <a:latin typeface="Arial" panose="020B0604020202020204" pitchFamily="34" charset="0"/>
                  </a:rPr>
                  <a:t>Q</a:t>
                </a:r>
                <a:r>
                  <a:rPr lang="de-DE" sz="1200" baseline="0">
                    <a:latin typeface="Arial" panose="020B0604020202020204" pitchFamily="34" charset="0"/>
                  </a:rPr>
                  <a:t> / P</a:t>
                </a:r>
                <a:r>
                  <a:rPr lang="de-DE" sz="1200" baseline="-25000">
                    <a:latin typeface="Arial" panose="020B0604020202020204" pitchFamily="34" charset="0"/>
                  </a:rPr>
                  <a:t>akt</a:t>
                </a:r>
              </a:p>
            </c:rich>
          </c:tx>
          <c:overlay val="0"/>
          <c:spPr>
            <a:ln>
              <a:solidFill>
                <a:srgbClr val="FF0000"/>
              </a:solidFill>
            </a:ln>
          </c:spPr>
        </c:title>
        <c:numFmt formatCode="0.00" sourceLinked="0"/>
        <c:majorTickMark val="out"/>
        <c:minorTickMark val="none"/>
        <c:tickLblPos val="nextTo"/>
        <c:spPr>
          <a:ln>
            <a:solidFill>
              <a:schemeClr val="tx1"/>
            </a:solidFill>
          </a:ln>
        </c:spPr>
        <c:txPr>
          <a:bodyPr/>
          <a:lstStyle/>
          <a:p>
            <a:pPr>
              <a:defRPr sz="900" baseline="0">
                <a:latin typeface="Arial" panose="020B0604020202020204" pitchFamily="34" charset="0"/>
              </a:defRPr>
            </a:pPr>
            <a:endParaRPr lang="de-DE"/>
          </a:p>
        </c:txPr>
        <c:crossAx val="166412304"/>
        <c:crosses val="autoZero"/>
        <c:crossBetween val="midCat"/>
        <c:minorUnit val="5.000000000000001E-2"/>
      </c:valAx>
      <c:spPr>
        <a:noFill/>
        <a:ln>
          <a:solidFill>
            <a:schemeClr val="tx1"/>
          </a:solidFill>
        </a:ln>
      </c:spPr>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5">
    <tabColor rgb="FFFFFF99"/>
  </sheetPr>
  <sheetViews>
    <sheetView zoomScale="130" workbookViewId="0"/>
  </sheetViews>
  <sheetProtection algorithmName="SHA-512" hashValue="8KoPFIh7KfqhqnlEN8peRwPxoSRTFiF3O+0vGTklE1AgRaXwN2sJlZ4wyq2fTsNbp7ERxwTKVAjgQv7O7NfGaQ==" saltValue="jOboIibRJFFuSBXtqQvgkg==" spinCount="100000" content="1" objects="1"/>
  <pageMargins left="0.7" right="0.7" top="0.78740157499999996" bottom="0.78740157499999996" header="0.3" footer="0.3"/>
  <pageSetup paperSize="9" orientation="landscape" r:id="rId1"/>
  <drawing r:id="rId2"/>
</chartsheet>
</file>

<file path=xl/ctrlProps/ctrlProp1.xml><?xml version="1.0" encoding="utf-8"?>
<formControlPr xmlns="http://schemas.microsoft.com/office/spreadsheetml/2009/9/main" objectType="Radio" firstButton="1" fmlaLink="$C$26"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BA$47"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fmlaLink="$M$45"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firstButton="1"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BA9"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BA$18"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Radio" firstButton="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firstButton="1"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Radio" firstButton="1"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firstButton="1"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firstButton="1"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firstButton="1"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Radio" firstButton="1"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firstButton="1"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firstButton="1"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firstButton="1"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B$12"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firstButton="1"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Radio" firstButton="1"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firstButton="1"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firstButton="1"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firstButton="1"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firstButton="1"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firstButton="1"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firstButton="1"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firstButton="1"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firstButton="1"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firstButton="1"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noThreeD="1"/>
</file>

<file path=xl/ctrlProps/ctrlProp412.xml><?xml version="1.0" encoding="utf-8"?>
<formControlPr xmlns="http://schemas.microsoft.com/office/spreadsheetml/2009/9/main" objectType="CheckBox" noThreeD="1"/>
</file>

<file path=xl/ctrlProps/ctrlProp413.xml><?xml version="1.0" encoding="utf-8"?>
<formControlPr xmlns="http://schemas.microsoft.com/office/spreadsheetml/2009/9/main" objectType="CheckBox"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noThreeD="1"/>
</file>

<file path=xl/ctrlProps/ctrlProp416.xml><?xml version="1.0" encoding="utf-8"?>
<formControlPr xmlns="http://schemas.microsoft.com/office/spreadsheetml/2009/9/main" objectType="CheckBox" noThreeD="1"/>
</file>

<file path=xl/ctrlProps/ctrlProp417.xml><?xml version="1.0" encoding="utf-8"?>
<formControlPr xmlns="http://schemas.microsoft.com/office/spreadsheetml/2009/9/main" objectType="CheckBox" noThreeD="1"/>
</file>

<file path=xl/ctrlProps/ctrlProp418.xml><?xml version="1.0" encoding="utf-8"?>
<formControlPr xmlns="http://schemas.microsoft.com/office/spreadsheetml/2009/9/main" objectType="Radio" firstButton="1"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noThreeD="1"/>
</file>

<file path=xl/ctrlProps/ctrlProp422.xml><?xml version="1.0" encoding="utf-8"?>
<formControlPr xmlns="http://schemas.microsoft.com/office/spreadsheetml/2009/9/main" objectType="CheckBox" noThreeD="1"/>
</file>

<file path=xl/ctrlProps/ctrlProp423.xml><?xml version="1.0" encoding="utf-8"?>
<formControlPr xmlns="http://schemas.microsoft.com/office/spreadsheetml/2009/9/main" objectType="CheckBox" noThreeD="1"/>
</file>

<file path=xl/ctrlProps/ctrlProp424.xml><?xml version="1.0" encoding="utf-8"?>
<formControlPr xmlns="http://schemas.microsoft.com/office/spreadsheetml/2009/9/main" objectType="Radio" firstButton="1"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firstButton="1" lockText="1" noThreeD="1"/>
</file>

<file path=xl/ctrlProps/ctrlProp429.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firstButton="1"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Radio" firstButton="1" lockText="1" noThreeD="1"/>
</file>

<file path=xl/ctrlProps/ctrlProp432.xml><?xml version="1.0" encoding="utf-8"?>
<formControlPr xmlns="http://schemas.microsoft.com/office/spreadsheetml/2009/9/main" objectType="Radio" checked="Checked"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firstButton="1" fmlaLink="BA9"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57150</xdr:colOff>
          <xdr:row>25</xdr:row>
          <xdr:rowOff>9525</xdr:rowOff>
        </xdr:from>
        <xdr:to>
          <xdr:col>5</xdr:col>
          <xdr:colOff>0</xdr:colOff>
          <xdr:row>28</xdr:row>
          <xdr:rowOff>0</xdr:rowOff>
        </xdr:to>
        <xdr:grpSp>
          <xdr:nvGrpSpPr>
            <xdr:cNvPr id="8" name="Gruppieren 7"/>
            <xdr:cNvGrpSpPr/>
          </xdr:nvGrpSpPr>
          <xdr:grpSpPr>
            <a:xfrm>
              <a:off x="2705100" y="5724525"/>
              <a:ext cx="219075" cy="504825"/>
              <a:chOff x="2705100" y="5534025"/>
              <a:chExt cx="219075" cy="504825"/>
            </a:xfrm>
          </xdr:grpSpPr>
          <xdr:sp macro="" textlink="">
            <xdr:nvSpPr>
              <xdr:cNvPr id="23627" name="Option Button 75" hidden="1">
                <a:extLst>
                  <a:ext uri="{63B3BB69-23CF-44E3-9099-C40C66FF867C}">
                    <a14:compatExt spid="_x0000_s23627"/>
                  </a:ext>
                </a:extLst>
              </xdr:cNvPr>
              <xdr:cNvSpPr/>
            </xdr:nvSpPr>
            <xdr:spPr bwMode="auto">
              <a:xfrm>
                <a:off x="2705100" y="55340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628" name="Option Button 76" hidden="1">
                <a:extLst>
                  <a:ext uri="{63B3BB69-23CF-44E3-9099-C40C66FF867C}">
                    <a14:compatExt spid="_x0000_s23628"/>
                  </a:ext>
                </a:extLst>
              </xdr:cNvPr>
              <xdr:cNvSpPr/>
            </xdr:nvSpPr>
            <xdr:spPr bwMode="auto">
              <a:xfrm>
                <a:off x="2705100" y="581977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9525</xdr:rowOff>
        </xdr:from>
        <xdr:to>
          <xdr:col>12</xdr:col>
          <xdr:colOff>0</xdr:colOff>
          <xdr:row>6</xdr:row>
          <xdr:rowOff>0</xdr:rowOff>
        </xdr:to>
        <xdr:sp macro="" textlink="">
          <xdr:nvSpPr>
            <xdr:cNvPr id="23633" name="Check Box 81" hidden="1">
              <a:extLst>
                <a:ext uri="{63B3BB69-23CF-44E3-9099-C40C66FF867C}">
                  <a14:compatExt spid="_x0000_s2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9525</xdr:rowOff>
        </xdr:from>
        <xdr:to>
          <xdr:col>5</xdr:col>
          <xdr:colOff>0</xdr:colOff>
          <xdr:row>6</xdr:row>
          <xdr:rowOff>0</xdr:rowOff>
        </xdr:to>
        <xdr:sp macro="" textlink="">
          <xdr:nvSpPr>
            <xdr:cNvPr id="23634" name="Check Box 82" hidden="1">
              <a:extLst>
                <a:ext uri="{63B3BB69-23CF-44E3-9099-C40C66FF867C}">
                  <a14:compatExt spid="_x0000_s2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9525</xdr:rowOff>
        </xdr:from>
        <xdr:to>
          <xdr:col>18</xdr:col>
          <xdr:colOff>114300</xdr:colOff>
          <xdr:row>6</xdr:row>
          <xdr:rowOff>0</xdr:rowOff>
        </xdr:to>
        <xdr:sp macro="" textlink="">
          <xdr:nvSpPr>
            <xdr:cNvPr id="23635" name="Check Box 83" hidden="1">
              <a:extLst>
                <a:ext uri="{63B3BB69-23CF-44E3-9099-C40C66FF867C}">
                  <a14:compatExt spid="_x0000_s2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9525</xdr:rowOff>
        </xdr:from>
        <xdr:to>
          <xdr:col>26</xdr:col>
          <xdr:colOff>0</xdr:colOff>
          <xdr:row>6</xdr:row>
          <xdr:rowOff>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xdr:row>
          <xdr:rowOff>9525</xdr:rowOff>
        </xdr:from>
        <xdr:to>
          <xdr:col>37</xdr:col>
          <xdr:colOff>0</xdr:colOff>
          <xdr:row>6</xdr:row>
          <xdr:rowOff>0</xdr:rowOff>
        </xdr:to>
        <xdr:sp macro="" textlink="">
          <xdr:nvSpPr>
            <xdr:cNvPr id="23637" name="Check Box 85" hidden="1">
              <a:extLst>
                <a:ext uri="{63B3BB69-23CF-44E3-9099-C40C66FF867C}">
                  <a14:compatExt spid="_x0000_s2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18</xdr:row>
          <xdr:rowOff>9525</xdr:rowOff>
        </xdr:from>
        <xdr:to>
          <xdr:col>37</xdr:col>
          <xdr:colOff>0</xdr:colOff>
          <xdr:row>19</xdr:row>
          <xdr:rowOff>9525</xdr:rowOff>
        </xdr:to>
        <xdr:sp macro="" textlink="">
          <xdr:nvSpPr>
            <xdr:cNvPr id="23642" name="Check Box 90" hidden="1">
              <a:extLst>
                <a:ext uri="{63B3BB69-23CF-44E3-9099-C40C66FF867C}">
                  <a14:compatExt spid="_x0000_s2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19</xdr:row>
          <xdr:rowOff>9525</xdr:rowOff>
        </xdr:from>
        <xdr:to>
          <xdr:col>37</xdr:col>
          <xdr:colOff>0</xdr:colOff>
          <xdr:row>20</xdr:row>
          <xdr:rowOff>9525</xdr:rowOff>
        </xdr:to>
        <xdr:sp macro="" textlink="">
          <xdr:nvSpPr>
            <xdr:cNvPr id="23643" name="Check Box 91" hidden="1">
              <a:extLst>
                <a:ext uri="{63B3BB69-23CF-44E3-9099-C40C66FF867C}">
                  <a14:compatExt spid="_x0000_s2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20</xdr:row>
          <xdr:rowOff>9525</xdr:rowOff>
        </xdr:from>
        <xdr:to>
          <xdr:col>37</xdr:col>
          <xdr:colOff>0</xdr:colOff>
          <xdr:row>21</xdr:row>
          <xdr:rowOff>9525</xdr:rowOff>
        </xdr:to>
        <xdr:sp macro="" textlink="">
          <xdr:nvSpPr>
            <xdr:cNvPr id="23644" name="Check Box 92" hidden="1">
              <a:extLst>
                <a:ext uri="{63B3BB69-23CF-44E3-9099-C40C66FF867C}">
                  <a14:compatExt spid="_x0000_s2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21</xdr:row>
          <xdr:rowOff>9525</xdr:rowOff>
        </xdr:from>
        <xdr:to>
          <xdr:col>37</xdr:col>
          <xdr:colOff>0</xdr:colOff>
          <xdr:row>22</xdr:row>
          <xdr:rowOff>9525</xdr:rowOff>
        </xdr:to>
        <xdr:sp macro="" textlink="">
          <xdr:nvSpPr>
            <xdr:cNvPr id="23645" name="Check Box 93" hidden="1">
              <a:extLst>
                <a:ext uri="{63B3BB69-23CF-44E3-9099-C40C66FF867C}">
                  <a14:compatExt spid="_x0000_s2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22</xdr:row>
          <xdr:rowOff>9525</xdr:rowOff>
        </xdr:from>
        <xdr:to>
          <xdr:col>37</xdr:col>
          <xdr:colOff>0</xdr:colOff>
          <xdr:row>23</xdr:row>
          <xdr:rowOff>9525</xdr:rowOff>
        </xdr:to>
        <xdr:sp macro="" textlink="">
          <xdr:nvSpPr>
            <xdr:cNvPr id="23646" name="Check Box 94" hidden="1">
              <a:extLst>
                <a:ext uri="{63B3BB69-23CF-44E3-9099-C40C66FF867C}">
                  <a14:compatExt spid="_x0000_s2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18</xdr:row>
          <xdr:rowOff>9525</xdr:rowOff>
        </xdr:from>
        <xdr:to>
          <xdr:col>47</xdr:col>
          <xdr:colOff>0</xdr:colOff>
          <xdr:row>19</xdr:row>
          <xdr:rowOff>9525</xdr:rowOff>
        </xdr:to>
        <xdr:sp macro="" textlink="">
          <xdr:nvSpPr>
            <xdr:cNvPr id="23647" name="Check Box 95" hidden="1">
              <a:extLst>
                <a:ext uri="{63B3BB69-23CF-44E3-9099-C40C66FF867C}">
                  <a14:compatExt spid="_x0000_s2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19</xdr:row>
          <xdr:rowOff>9525</xdr:rowOff>
        </xdr:from>
        <xdr:to>
          <xdr:col>47</xdr:col>
          <xdr:colOff>0</xdr:colOff>
          <xdr:row>20</xdr:row>
          <xdr:rowOff>9525</xdr:rowOff>
        </xdr:to>
        <xdr:sp macro="" textlink="">
          <xdr:nvSpPr>
            <xdr:cNvPr id="23648" name="Check Box 96" hidden="1">
              <a:extLst>
                <a:ext uri="{63B3BB69-23CF-44E3-9099-C40C66FF867C}">
                  <a14:compatExt spid="_x0000_s2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20</xdr:row>
          <xdr:rowOff>9525</xdr:rowOff>
        </xdr:from>
        <xdr:to>
          <xdr:col>47</xdr:col>
          <xdr:colOff>0</xdr:colOff>
          <xdr:row>21</xdr:row>
          <xdr:rowOff>9525</xdr:rowOff>
        </xdr:to>
        <xdr:sp macro="" textlink="">
          <xdr:nvSpPr>
            <xdr:cNvPr id="23649" name="Check Box 97" hidden="1">
              <a:extLst>
                <a:ext uri="{63B3BB69-23CF-44E3-9099-C40C66FF867C}">
                  <a14:compatExt spid="_x0000_s2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21</xdr:row>
          <xdr:rowOff>9525</xdr:rowOff>
        </xdr:from>
        <xdr:to>
          <xdr:col>47</xdr:col>
          <xdr:colOff>0</xdr:colOff>
          <xdr:row>22</xdr:row>
          <xdr:rowOff>9525</xdr:rowOff>
        </xdr:to>
        <xdr:sp macro="" textlink="">
          <xdr:nvSpPr>
            <xdr:cNvPr id="23650" name="Check Box 98" hidden="1">
              <a:extLst>
                <a:ext uri="{63B3BB69-23CF-44E3-9099-C40C66FF867C}">
                  <a14:compatExt spid="_x0000_s2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22</xdr:row>
          <xdr:rowOff>9525</xdr:rowOff>
        </xdr:from>
        <xdr:to>
          <xdr:col>47</xdr:col>
          <xdr:colOff>0</xdr:colOff>
          <xdr:row>23</xdr:row>
          <xdr:rowOff>9525</xdr:rowOff>
        </xdr:to>
        <xdr:sp macro="" textlink="">
          <xdr:nvSpPr>
            <xdr:cNvPr id="23651" name="Check Box 99" hidden="1">
              <a:extLst>
                <a:ext uri="{63B3BB69-23CF-44E3-9099-C40C66FF867C}">
                  <a14:compatExt spid="_x0000_s2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9525</xdr:rowOff>
        </xdr:from>
        <xdr:to>
          <xdr:col>4</xdr:col>
          <xdr:colOff>66675</xdr:colOff>
          <xdr:row>19</xdr:row>
          <xdr:rowOff>9525</xdr:rowOff>
        </xdr:to>
        <xdr:sp macro="" textlink="">
          <xdr:nvSpPr>
            <xdr:cNvPr id="23652" name="Check Box 100" hidden="1">
              <a:extLst>
                <a:ext uri="{63B3BB69-23CF-44E3-9099-C40C66FF867C}">
                  <a14:compatExt spid="_x0000_s2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9525</xdr:rowOff>
        </xdr:from>
        <xdr:to>
          <xdr:col>4</xdr:col>
          <xdr:colOff>66675</xdr:colOff>
          <xdr:row>20</xdr:row>
          <xdr:rowOff>9525</xdr:rowOff>
        </xdr:to>
        <xdr:sp macro="" textlink="">
          <xdr:nvSpPr>
            <xdr:cNvPr id="23653" name="Check Box 101" hidden="1">
              <a:extLst>
                <a:ext uri="{63B3BB69-23CF-44E3-9099-C40C66FF867C}">
                  <a14:compatExt spid="_x0000_s2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9525</xdr:rowOff>
        </xdr:from>
        <xdr:to>
          <xdr:col>4</xdr:col>
          <xdr:colOff>66675</xdr:colOff>
          <xdr:row>20</xdr:row>
          <xdr:rowOff>9525</xdr:rowOff>
        </xdr:to>
        <xdr:sp macro="" textlink="">
          <xdr:nvSpPr>
            <xdr:cNvPr id="23654" name="Check Box 102" hidden="1">
              <a:extLst>
                <a:ext uri="{63B3BB69-23CF-44E3-9099-C40C66FF867C}">
                  <a14:compatExt spid="_x0000_s2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66675</xdr:colOff>
          <xdr:row>21</xdr:row>
          <xdr:rowOff>9525</xdr:rowOff>
        </xdr:to>
        <xdr:sp macro="" textlink="">
          <xdr:nvSpPr>
            <xdr:cNvPr id="23655" name="Check Box 103" hidden="1">
              <a:extLst>
                <a:ext uri="{63B3BB69-23CF-44E3-9099-C40C66FF867C}">
                  <a14:compatExt spid="_x0000_s2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66675</xdr:colOff>
          <xdr:row>21</xdr:row>
          <xdr:rowOff>9525</xdr:rowOff>
        </xdr:to>
        <xdr:sp macro="" textlink="">
          <xdr:nvSpPr>
            <xdr:cNvPr id="23656" name="Check Box 104" hidden="1">
              <a:extLst>
                <a:ext uri="{63B3BB69-23CF-44E3-9099-C40C66FF867C}">
                  <a14:compatExt spid="_x0000_s2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66675</xdr:colOff>
          <xdr:row>21</xdr:row>
          <xdr:rowOff>9525</xdr:rowOff>
        </xdr:to>
        <xdr:sp macro="" textlink="">
          <xdr:nvSpPr>
            <xdr:cNvPr id="23657" name="Check Box 105" hidden="1">
              <a:extLst>
                <a:ext uri="{63B3BB69-23CF-44E3-9099-C40C66FF867C}">
                  <a14:compatExt spid="_x0000_s2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9525</xdr:rowOff>
        </xdr:from>
        <xdr:to>
          <xdr:col>4</xdr:col>
          <xdr:colOff>66675</xdr:colOff>
          <xdr:row>22</xdr:row>
          <xdr:rowOff>9525</xdr:rowOff>
        </xdr:to>
        <xdr:sp macro="" textlink="">
          <xdr:nvSpPr>
            <xdr:cNvPr id="23658" name="Check Box 106" hidden="1">
              <a:extLst>
                <a:ext uri="{63B3BB69-23CF-44E3-9099-C40C66FF867C}">
                  <a14:compatExt spid="_x0000_s2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9525</xdr:rowOff>
        </xdr:from>
        <xdr:to>
          <xdr:col>4</xdr:col>
          <xdr:colOff>66675</xdr:colOff>
          <xdr:row>22</xdr:row>
          <xdr:rowOff>9525</xdr:rowOff>
        </xdr:to>
        <xdr:sp macro="" textlink="">
          <xdr:nvSpPr>
            <xdr:cNvPr id="23659" name="Check Box 107" hidden="1">
              <a:extLst>
                <a:ext uri="{63B3BB69-23CF-44E3-9099-C40C66FF867C}">
                  <a14:compatExt spid="_x0000_s2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9525</xdr:rowOff>
        </xdr:from>
        <xdr:to>
          <xdr:col>4</xdr:col>
          <xdr:colOff>66675</xdr:colOff>
          <xdr:row>22</xdr:row>
          <xdr:rowOff>9525</xdr:rowOff>
        </xdr:to>
        <xdr:sp macro="" textlink="">
          <xdr:nvSpPr>
            <xdr:cNvPr id="23660" name="Check Box 108" hidden="1">
              <a:extLst>
                <a:ext uri="{63B3BB69-23CF-44E3-9099-C40C66FF867C}">
                  <a14:compatExt spid="_x0000_s2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9525</xdr:rowOff>
        </xdr:from>
        <xdr:to>
          <xdr:col>4</xdr:col>
          <xdr:colOff>66675</xdr:colOff>
          <xdr:row>22</xdr:row>
          <xdr:rowOff>9525</xdr:rowOff>
        </xdr:to>
        <xdr:sp macro="" textlink="">
          <xdr:nvSpPr>
            <xdr:cNvPr id="23661" name="Check Box 109" hidden="1">
              <a:extLst>
                <a:ext uri="{63B3BB69-23CF-44E3-9099-C40C66FF867C}">
                  <a14:compatExt spid="_x0000_s2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9525</xdr:rowOff>
        </xdr:from>
        <xdr:to>
          <xdr:col>4</xdr:col>
          <xdr:colOff>66675</xdr:colOff>
          <xdr:row>23</xdr:row>
          <xdr:rowOff>9525</xdr:rowOff>
        </xdr:to>
        <xdr:sp macro="" textlink="">
          <xdr:nvSpPr>
            <xdr:cNvPr id="23662" name="Check Box 110" hidden="1">
              <a:extLst>
                <a:ext uri="{63B3BB69-23CF-44E3-9099-C40C66FF867C}">
                  <a14:compatExt spid="_x0000_s2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30</xdr:row>
          <xdr:rowOff>9525</xdr:rowOff>
        </xdr:from>
        <xdr:to>
          <xdr:col>47</xdr:col>
          <xdr:colOff>57150</xdr:colOff>
          <xdr:row>31</xdr:row>
          <xdr:rowOff>9525</xdr:rowOff>
        </xdr:to>
        <xdr:sp macro="" textlink="">
          <xdr:nvSpPr>
            <xdr:cNvPr id="23664" name="Check Box 112" hidden="1">
              <a:extLst>
                <a:ext uri="{63B3BB69-23CF-44E3-9099-C40C66FF867C}">
                  <a14:compatExt spid="_x0000_s2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32</xdr:row>
          <xdr:rowOff>9525</xdr:rowOff>
        </xdr:from>
        <xdr:to>
          <xdr:col>47</xdr:col>
          <xdr:colOff>57150</xdr:colOff>
          <xdr:row>33</xdr:row>
          <xdr:rowOff>9525</xdr:rowOff>
        </xdr:to>
        <xdr:sp macro="" textlink="">
          <xdr:nvSpPr>
            <xdr:cNvPr id="23665" name="Check Box 113" hidden="1">
              <a:extLst>
                <a:ext uri="{63B3BB69-23CF-44E3-9099-C40C66FF867C}">
                  <a14:compatExt spid="_x0000_s2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34</xdr:row>
          <xdr:rowOff>9525</xdr:rowOff>
        </xdr:from>
        <xdr:to>
          <xdr:col>47</xdr:col>
          <xdr:colOff>57150</xdr:colOff>
          <xdr:row>35</xdr:row>
          <xdr:rowOff>9525</xdr:rowOff>
        </xdr:to>
        <xdr:sp macro="" textlink="">
          <xdr:nvSpPr>
            <xdr:cNvPr id="23666" name="Check Box 114" hidden="1">
              <a:extLst>
                <a:ext uri="{63B3BB69-23CF-44E3-9099-C40C66FF867C}">
                  <a14:compatExt spid="_x0000_s2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36</xdr:row>
          <xdr:rowOff>9525</xdr:rowOff>
        </xdr:from>
        <xdr:to>
          <xdr:col>47</xdr:col>
          <xdr:colOff>57150</xdr:colOff>
          <xdr:row>37</xdr:row>
          <xdr:rowOff>9525</xdr:rowOff>
        </xdr:to>
        <xdr:sp macro="" textlink="">
          <xdr:nvSpPr>
            <xdr:cNvPr id="23667" name="Check Box 115" hidden="1">
              <a:extLst>
                <a:ext uri="{63B3BB69-23CF-44E3-9099-C40C66FF867C}">
                  <a14:compatExt spid="_x0000_s2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40</xdr:row>
          <xdr:rowOff>9525</xdr:rowOff>
        </xdr:from>
        <xdr:to>
          <xdr:col>4</xdr:col>
          <xdr:colOff>0</xdr:colOff>
          <xdr:row>40</xdr:row>
          <xdr:rowOff>276225</xdr:rowOff>
        </xdr:to>
        <xdr:sp macro="" textlink="">
          <xdr:nvSpPr>
            <xdr:cNvPr id="23668" name="Check Box 116" hidden="1">
              <a:extLst>
                <a:ext uri="{63B3BB69-23CF-44E3-9099-C40C66FF867C}">
                  <a14:compatExt spid="_x0000_s2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533399</xdr:colOff>
      <xdr:row>14</xdr:row>
      <xdr:rowOff>142875</xdr:rowOff>
    </xdr:from>
    <xdr:to>
      <xdr:col>4</xdr:col>
      <xdr:colOff>254625</xdr:colOff>
      <xdr:row>17</xdr:row>
      <xdr:rowOff>116885</xdr:rowOff>
    </xdr:to>
    <xdr:grpSp>
      <xdr:nvGrpSpPr>
        <xdr:cNvPr id="2" name="Gruppieren 1"/>
        <xdr:cNvGrpSpPr/>
      </xdr:nvGrpSpPr>
      <xdr:grpSpPr>
        <a:xfrm>
          <a:off x="2057399" y="2524125"/>
          <a:ext cx="1245226" cy="459785"/>
          <a:chOff x="0" y="0"/>
          <a:chExt cx="1244801" cy="460272"/>
        </a:xfrm>
      </xdr:grpSpPr>
      <xdr:sp macro="" textlink="">
        <xdr:nvSpPr>
          <xdr:cNvPr id="3" name="Textfeld 2"/>
          <xdr:cNvSpPr txBox="1"/>
        </xdr:nvSpPr>
        <xdr:spPr>
          <a:xfrm>
            <a:off x="267919" y="43620"/>
            <a:ext cx="413879" cy="198429"/>
          </a:xfrm>
          <a:prstGeom prst="rect">
            <a:avLst/>
          </a:prstGeom>
        </xdr:spPr>
        <xdr:txBody>
          <a:bodyPr wrap="square" lIns="36000" rIns="3600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1000" u="none">
                <a:latin typeface="Arial" panose="020B0604020202020204" pitchFamily="34" charset="0"/>
                <a:cs typeface="Arial" panose="020B0604020202020204" pitchFamily="34" charset="0"/>
              </a:rPr>
              <a:t>Q/S</a:t>
            </a:r>
            <a:r>
              <a:rPr lang="de-DE" sz="1000" u="none" baseline="-25000">
                <a:latin typeface="Arial" panose="020B0604020202020204" pitchFamily="34" charset="0"/>
                <a:cs typeface="Arial" panose="020B0604020202020204" pitchFamily="34" charset="0"/>
              </a:rPr>
              <a:t>A</a:t>
            </a:r>
            <a:r>
              <a:rPr lang="de-DE" sz="1000" u="sng"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 </a:t>
            </a:r>
          </a:p>
        </xdr:txBody>
      </xdr:sp>
      <xdr:sp macro="" textlink="">
        <xdr:nvSpPr>
          <xdr:cNvPr id="4" name="Textfeld 3"/>
          <xdr:cNvSpPr txBox="1"/>
        </xdr:nvSpPr>
        <xdr:spPr>
          <a:xfrm>
            <a:off x="356853" y="261904"/>
            <a:ext cx="253686" cy="174602"/>
          </a:xfrm>
          <a:prstGeom prst="rect">
            <a:avLst/>
          </a:prstGeom>
        </xdr:spPr>
        <xdr:txBody>
          <a:bodyPr wrap="square" lIns="36000" tIns="0" rIns="3600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1000">
                <a:latin typeface="Symbol" panose="05050102010706020507" pitchFamily="18" charset="2"/>
                <a:cs typeface="Arial" panose="020B0604020202020204" pitchFamily="34" charset="0"/>
              </a:rPr>
              <a:t>D</a:t>
            </a:r>
            <a:r>
              <a:rPr lang="de-DE" sz="1000">
                <a:latin typeface="Arial" panose="020B0604020202020204" pitchFamily="34" charset="0"/>
                <a:cs typeface="Arial" panose="020B0604020202020204" pitchFamily="34" charset="0"/>
              </a:rPr>
              <a:t>U</a:t>
            </a:r>
          </a:p>
        </xdr:txBody>
      </xdr:sp>
      <xdr:sp macro="" textlink="">
        <xdr:nvSpPr>
          <xdr:cNvPr id="5" name="Textfeld 4"/>
          <xdr:cNvSpPr txBox="1"/>
        </xdr:nvSpPr>
        <xdr:spPr>
          <a:xfrm>
            <a:off x="713614" y="126951"/>
            <a:ext cx="531187" cy="214312"/>
          </a:xfrm>
          <a:prstGeom prst="rect">
            <a:avLst/>
          </a:prstGeom>
        </xdr:spPr>
        <xdr:txBody>
          <a:bodyPr wrap="square" lIns="0" tIns="36000" rIns="36000" bIns="3600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1000">
                <a:effectLst/>
                <a:latin typeface="Arial" panose="020B0604020202020204" pitchFamily="34" charset="0"/>
                <a:ea typeface="+mn-ea"/>
                <a:cs typeface="Arial" panose="020B0604020202020204" pitchFamily="34" charset="0"/>
              </a:rPr>
              <a:t>= 7,94</a:t>
            </a:r>
            <a:endParaRPr lang="de-DE" sz="1000">
              <a:latin typeface="Arial" panose="020B0604020202020204" pitchFamily="34" charset="0"/>
              <a:cs typeface="Arial" panose="020B0604020202020204" pitchFamily="34" charset="0"/>
            </a:endParaRPr>
          </a:p>
        </xdr:txBody>
      </xdr:sp>
      <xdr:sp macro="" textlink="">
        <xdr:nvSpPr>
          <xdr:cNvPr id="6" name="Textfeld 5"/>
          <xdr:cNvSpPr txBox="1"/>
        </xdr:nvSpPr>
        <xdr:spPr>
          <a:xfrm>
            <a:off x="31722" y="119009"/>
            <a:ext cx="269594" cy="244936"/>
          </a:xfrm>
          <a:prstGeom prst="rect">
            <a:avLst/>
          </a:prstGeom>
        </xdr:spPr>
        <xdr:txBody>
          <a:bodyPr wrap="square" lIns="36000" tIns="36000" rIns="36000" bIns="3600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1000">
                <a:effectLst/>
                <a:latin typeface="Arial" panose="020B0604020202020204" pitchFamily="34" charset="0"/>
                <a:ea typeface="+mn-ea"/>
                <a:cs typeface="Arial" panose="020B0604020202020204" pitchFamily="34" charset="0"/>
              </a:rPr>
              <a:t>k =</a:t>
            </a:r>
            <a:r>
              <a:rPr lang="de-DE" sz="1100">
                <a:effectLst/>
                <a:latin typeface="+mn-lt"/>
                <a:ea typeface="+mn-ea"/>
                <a:cs typeface="+mn-cs"/>
              </a:rPr>
              <a:t> </a:t>
            </a:r>
            <a:endParaRPr lang="de-DE" sz="1100"/>
          </a:p>
        </xdr:txBody>
      </xdr:sp>
      <xdr:sp macro="" textlink="">
        <xdr:nvSpPr>
          <xdr:cNvPr id="7" name="Rechteck 6"/>
          <xdr:cNvSpPr/>
        </xdr:nvSpPr>
        <xdr:spPr>
          <a:xfrm>
            <a:off x="0" y="0"/>
            <a:ext cx="1173449" cy="4602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xnSp macro="">
        <xdr:nvCxnSpPr>
          <xdr:cNvPr id="8" name="Gerade Verbindung 7"/>
          <xdr:cNvCxnSpPr/>
        </xdr:nvCxnSpPr>
        <xdr:spPr>
          <a:xfrm>
            <a:off x="280013" y="252638"/>
            <a:ext cx="36001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276225</xdr:rowOff>
        </xdr:from>
        <xdr:to>
          <xdr:col>11</xdr:col>
          <xdr:colOff>57150</xdr:colOff>
          <xdr:row>9</xdr:row>
          <xdr:rowOff>152400</xdr:rowOff>
        </xdr:to>
        <xdr:sp macro="" textlink="">
          <xdr:nvSpPr>
            <xdr:cNvPr id="33795" name="Group Box 3" hidden="1">
              <a:extLst>
                <a:ext uri="{63B3BB69-23CF-44E3-9099-C40C66FF867C}">
                  <a14:compatExt spid="_x0000_s337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57150</xdr:rowOff>
        </xdr:from>
        <xdr:to>
          <xdr:col>17</xdr:col>
          <xdr:colOff>9525</xdr:colOff>
          <xdr:row>17</xdr:row>
          <xdr:rowOff>266700</xdr:rowOff>
        </xdr:to>
        <xdr:sp macro="" textlink="">
          <xdr:nvSpPr>
            <xdr:cNvPr id="33796" name="Option Button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57150</xdr:rowOff>
        </xdr:from>
        <xdr:to>
          <xdr:col>17</xdr:col>
          <xdr:colOff>19050</xdr:colOff>
          <xdr:row>18</xdr:row>
          <xdr:rowOff>276225</xdr:rowOff>
        </xdr:to>
        <xdr:sp macro="" textlink="">
          <xdr:nvSpPr>
            <xdr:cNvPr id="33799" name="Option Button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7</xdr:row>
          <xdr:rowOff>19050</xdr:rowOff>
        </xdr:from>
        <xdr:to>
          <xdr:col>11</xdr:col>
          <xdr:colOff>28575</xdr:colOff>
          <xdr:row>9</xdr:row>
          <xdr:rowOff>95250</xdr:rowOff>
        </xdr:to>
        <xdr:grpSp>
          <xdr:nvGrpSpPr>
            <xdr:cNvPr id="2" name="Gruppieren 1"/>
            <xdr:cNvGrpSpPr/>
          </xdr:nvGrpSpPr>
          <xdr:grpSpPr>
            <a:xfrm>
              <a:off x="2524125" y="1905000"/>
              <a:ext cx="1028700" cy="666758"/>
              <a:chOff x="2524782" y="1904347"/>
              <a:chExt cx="1005052" cy="667411"/>
            </a:xfrm>
          </xdr:grpSpPr>
          <xdr:sp macro="" textlink="">
            <xdr:nvSpPr>
              <xdr:cNvPr id="33793" name="Option Button 1" hidden="1">
                <a:extLst>
                  <a:ext uri="{63B3BB69-23CF-44E3-9099-C40C66FF867C}">
                    <a14:compatExt spid="_x0000_s33793"/>
                  </a:ext>
                </a:extLst>
              </xdr:cNvPr>
              <xdr:cNvSpPr/>
            </xdr:nvSpPr>
            <xdr:spPr bwMode="auto">
              <a:xfrm>
                <a:off x="2524782" y="1904347"/>
                <a:ext cx="100505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Anschlussnehmer</a:t>
                </a:r>
              </a:p>
            </xdr:txBody>
          </xdr:sp>
          <xdr:sp macro="" textlink="">
            <xdr:nvSpPr>
              <xdr:cNvPr id="33794" name="Option Button 2" hidden="1">
                <a:extLst>
                  <a:ext uri="{63B3BB69-23CF-44E3-9099-C40C66FF867C}">
                    <a14:compatExt spid="_x0000_s33794"/>
                  </a:ext>
                </a:extLst>
              </xdr:cNvPr>
              <xdr:cNvSpPr/>
            </xdr:nvSpPr>
            <xdr:spPr bwMode="auto">
              <a:xfrm>
                <a:off x="2524782" y="2113893"/>
                <a:ext cx="931479" cy="219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Anschlussnutzer</a:t>
                </a:r>
              </a:p>
            </xdr:txBody>
          </xdr:sp>
          <xdr:sp macro="" textlink="">
            <xdr:nvSpPr>
              <xdr:cNvPr id="33800" name="Option Button 8" hidden="1">
                <a:extLst>
                  <a:ext uri="{63B3BB69-23CF-44E3-9099-C40C66FF867C}">
                    <a14:compatExt spid="_x0000_s33800"/>
                  </a:ext>
                </a:extLst>
              </xdr:cNvPr>
              <xdr:cNvSpPr/>
            </xdr:nvSpPr>
            <xdr:spPr bwMode="auto">
              <a:xfrm>
                <a:off x="2524782" y="2352355"/>
                <a:ext cx="931479" cy="219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Anlagenerrichter</a:t>
                </a:r>
              </a:p>
            </xdr:txBody>
          </xdr:sp>
        </xdr:grp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16</xdr:row>
          <xdr:rowOff>0</xdr:rowOff>
        </xdr:from>
        <xdr:to>
          <xdr:col>10</xdr:col>
          <xdr:colOff>95250</xdr:colOff>
          <xdr:row>16</xdr:row>
          <xdr:rowOff>219075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152400</xdr:rowOff>
        </xdr:from>
        <xdr:to>
          <xdr:col>3</xdr:col>
          <xdr:colOff>76200</xdr:colOff>
          <xdr:row>13</xdr:row>
          <xdr:rowOff>19050</xdr:rowOff>
        </xdr:to>
        <xdr:sp macro="" textlink="">
          <xdr:nvSpPr>
            <xdr:cNvPr id="27663" name="Option Button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11</xdr:row>
          <xdr:rowOff>142875</xdr:rowOff>
        </xdr:from>
        <xdr:to>
          <xdr:col>20</xdr:col>
          <xdr:colOff>85725</xdr:colOff>
          <xdr:row>13</xdr:row>
          <xdr:rowOff>19050</xdr:rowOff>
        </xdr:to>
        <xdr:sp macro="" textlink="">
          <xdr:nvSpPr>
            <xdr:cNvPr id="27668" name="Option Button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11</xdr:row>
          <xdr:rowOff>152400</xdr:rowOff>
        </xdr:from>
        <xdr:to>
          <xdr:col>40</xdr:col>
          <xdr:colOff>9525</xdr:colOff>
          <xdr:row>13</xdr:row>
          <xdr:rowOff>28575</xdr:rowOff>
        </xdr:to>
        <xdr:sp macro="" textlink="">
          <xdr:nvSpPr>
            <xdr:cNvPr id="27669" name="Option Button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47625</xdr:rowOff>
        </xdr:from>
        <xdr:to>
          <xdr:col>10</xdr:col>
          <xdr:colOff>95250</xdr:colOff>
          <xdr:row>17</xdr:row>
          <xdr:rowOff>266700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104775</xdr:rowOff>
        </xdr:from>
        <xdr:to>
          <xdr:col>10</xdr:col>
          <xdr:colOff>95250</xdr:colOff>
          <xdr:row>18</xdr:row>
          <xdr:rowOff>323850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95250</xdr:rowOff>
        </xdr:from>
        <xdr:to>
          <xdr:col>10</xdr:col>
          <xdr:colOff>95250</xdr:colOff>
          <xdr:row>19</xdr:row>
          <xdr:rowOff>314325</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47625</xdr:rowOff>
        </xdr:from>
        <xdr:to>
          <xdr:col>10</xdr:col>
          <xdr:colOff>95250</xdr:colOff>
          <xdr:row>20</xdr:row>
          <xdr:rowOff>266700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21</xdr:row>
          <xdr:rowOff>47625</xdr:rowOff>
        </xdr:from>
        <xdr:to>
          <xdr:col>46</xdr:col>
          <xdr:colOff>76200</xdr:colOff>
          <xdr:row>21</xdr:row>
          <xdr:rowOff>266700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0</xdr:colOff>
      <xdr:row>16</xdr:row>
      <xdr:rowOff>104775</xdr:rowOff>
    </xdr:from>
    <xdr:to>
      <xdr:col>45</xdr:col>
      <xdr:colOff>0</xdr:colOff>
      <xdr:row>21</xdr:row>
      <xdr:rowOff>57150</xdr:rowOff>
    </xdr:to>
    <xdr:sp macro="" textlink="">
      <xdr:nvSpPr>
        <xdr:cNvPr id="27700" name="Line 39"/>
        <xdr:cNvSpPr>
          <a:spLocks noChangeShapeType="1"/>
        </xdr:cNvSpPr>
      </xdr:nvSpPr>
      <xdr:spPr bwMode="auto">
        <a:xfrm>
          <a:off x="7419975" y="3695700"/>
          <a:ext cx="0" cy="1628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44</xdr:col>
      <xdr:colOff>19050</xdr:colOff>
      <xdr:row>16</xdr:row>
      <xdr:rowOff>104775</xdr:rowOff>
    </xdr:from>
    <xdr:to>
      <xdr:col>45</xdr:col>
      <xdr:colOff>0</xdr:colOff>
      <xdr:row>16</xdr:row>
      <xdr:rowOff>104775</xdr:rowOff>
    </xdr:to>
    <xdr:sp macro="" textlink="">
      <xdr:nvSpPr>
        <xdr:cNvPr id="27701" name="Line 40"/>
        <xdr:cNvSpPr>
          <a:spLocks noChangeShapeType="1"/>
        </xdr:cNvSpPr>
      </xdr:nvSpPr>
      <xdr:spPr bwMode="auto">
        <a:xfrm flipH="1">
          <a:off x="7315200" y="3695700"/>
          <a:ext cx="104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17</xdr:row>
      <xdr:rowOff>171450</xdr:rowOff>
    </xdr:from>
    <xdr:to>
      <xdr:col>45</xdr:col>
      <xdr:colOff>0</xdr:colOff>
      <xdr:row>17</xdr:row>
      <xdr:rowOff>171450</xdr:rowOff>
    </xdr:to>
    <xdr:sp macro="" textlink="">
      <xdr:nvSpPr>
        <xdr:cNvPr id="27702" name="Line 41"/>
        <xdr:cNvSpPr>
          <a:spLocks noChangeShapeType="1"/>
        </xdr:cNvSpPr>
      </xdr:nvSpPr>
      <xdr:spPr bwMode="auto">
        <a:xfrm flipH="1">
          <a:off x="7315200" y="3990975"/>
          <a:ext cx="104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18</xdr:row>
      <xdr:rowOff>219075</xdr:rowOff>
    </xdr:from>
    <xdr:to>
      <xdr:col>45</xdr:col>
      <xdr:colOff>0</xdr:colOff>
      <xdr:row>18</xdr:row>
      <xdr:rowOff>219075</xdr:rowOff>
    </xdr:to>
    <xdr:sp macro="" textlink="">
      <xdr:nvSpPr>
        <xdr:cNvPr id="27703" name="Line 42"/>
        <xdr:cNvSpPr>
          <a:spLocks noChangeShapeType="1"/>
        </xdr:cNvSpPr>
      </xdr:nvSpPr>
      <xdr:spPr bwMode="auto">
        <a:xfrm flipH="1">
          <a:off x="7315200" y="4343400"/>
          <a:ext cx="104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19</xdr:row>
      <xdr:rowOff>219075</xdr:rowOff>
    </xdr:from>
    <xdr:to>
      <xdr:col>45</xdr:col>
      <xdr:colOff>0</xdr:colOff>
      <xdr:row>19</xdr:row>
      <xdr:rowOff>219075</xdr:rowOff>
    </xdr:to>
    <xdr:sp macro="" textlink="">
      <xdr:nvSpPr>
        <xdr:cNvPr id="27704" name="Line 43"/>
        <xdr:cNvSpPr>
          <a:spLocks noChangeShapeType="1"/>
        </xdr:cNvSpPr>
      </xdr:nvSpPr>
      <xdr:spPr bwMode="auto">
        <a:xfrm flipH="1">
          <a:off x="7315200" y="4762500"/>
          <a:ext cx="104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20</xdr:row>
      <xdr:rowOff>171450</xdr:rowOff>
    </xdr:from>
    <xdr:to>
      <xdr:col>45</xdr:col>
      <xdr:colOff>0</xdr:colOff>
      <xdr:row>20</xdr:row>
      <xdr:rowOff>171450</xdr:rowOff>
    </xdr:to>
    <xdr:sp macro="" textlink="">
      <xdr:nvSpPr>
        <xdr:cNvPr id="27705" name="Line 44"/>
        <xdr:cNvSpPr>
          <a:spLocks noChangeShapeType="1"/>
        </xdr:cNvSpPr>
      </xdr:nvSpPr>
      <xdr:spPr bwMode="auto">
        <a:xfrm flipH="1">
          <a:off x="7315200" y="5133975"/>
          <a:ext cx="104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44</xdr:col>
          <xdr:colOff>19050</xdr:colOff>
          <xdr:row>22</xdr:row>
          <xdr:rowOff>38100</xdr:rowOff>
        </xdr:from>
        <xdr:to>
          <xdr:col>46</xdr:col>
          <xdr:colOff>76200</xdr:colOff>
          <xdr:row>22</xdr:row>
          <xdr:rowOff>257175</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24</xdr:row>
          <xdr:rowOff>38100</xdr:rowOff>
        </xdr:from>
        <xdr:to>
          <xdr:col>46</xdr:col>
          <xdr:colOff>76200</xdr:colOff>
          <xdr:row>24</xdr:row>
          <xdr:rowOff>257175</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25</xdr:row>
          <xdr:rowOff>104775</xdr:rowOff>
        </xdr:from>
        <xdr:to>
          <xdr:col>46</xdr:col>
          <xdr:colOff>76200</xdr:colOff>
          <xdr:row>25</xdr:row>
          <xdr:rowOff>323850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27</xdr:row>
          <xdr:rowOff>47625</xdr:rowOff>
        </xdr:from>
        <xdr:to>
          <xdr:col>46</xdr:col>
          <xdr:colOff>76200</xdr:colOff>
          <xdr:row>27</xdr:row>
          <xdr:rowOff>266700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28</xdr:row>
          <xdr:rowOff>38100</xdr:rowOff>
        </xdr:from>
        <xdr:to>
          <xdr:col>46</xdr:col>
          <xdr:colOff>76200</xdr:colOff>
          <xdr:row>28</xdr:row>
          <xdr:rowOff>257175</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29</xdr:row>
          <xdr:rowOff>104775</xdr:rowOff>
        </xdr:from>
        <xdr:to>
          <xdr:col>46</xdr:col>
          <xdr:colOff>76200</xdr:colOff>
          <xdr:row>29</xdr:row>
          <xdr:rowOff>323850</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47625</xdr:rowOff>
        </xdr:from>
        <xdr:to>
          <xdr:col>7</xdr:col>
          <xdr:colOff>19050</xdr:colOff>
          <xdr:row>21</xdr:row>
          <xdr:rowOff>266700</xdr:rowOff>
        </xdr:to>
        <xdr:sp macro="" textlink="">
          <xdr:nvSpPr>
            <xdr:cNvPr id="27699" name="Option Button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22</xdr:col>
      <xdr:colOff>47625</xdr:colOff>
      <xdr:row>23</xdr:row>
      <xdr:rowOff>0</xdr:rowOff>
    </xdr:from>
    <xdr:to>
      <xdr:col>24</xdr:col>
      <xdr:colOff>0</xdr:colOff>
      <xdr:row>23</xdr:row>
      <xdr:rowOff>0</xdr:rowOff>
    </xdr:to>
    <xdr:sp macro="" textlink="">
      <xdr:nvSpPr>
        <xdr:cNvPr id="4" name="Line 3"/>
        <xdr:cNvSpPr>
          <a:spLocks noChangeShapeType="1"/>
        </xdr:cNvSpPr>
      </xdr:nvSpPr>
      <xdr:spPr bwMode="auto">
        <a:xfrm>
          <a:off x="11477625" y="3400425"/>
          <a:ext cx="14763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23</xdr:row>
      <xdr:rowOff>0</xdr:rowOff>
    </xdr:from>
    <xdr:to>
      <xdr:col>25</xdr:col>
      <xdr:colOff>47625</xdr:colOff>
      <xdr:row>23</xdr:row>
      <xdr:rowOff>0</xdr:rowOff>
    </xdr:to>
    <xdr:sp macro="" textlink="">
      <xdr:nvSpPr>
        <xdr:cNvPr id="5" name="Line 7"/>
        <xdr:cNvSpPr>
          <a:spLocks noChangeShapeType="1"/>
        </xdr:cNvSpPr>
      </xdr:nvSpPr>
      <xdr:spPr bwMode="auto">
        <a:xfrm>
          <a:off x="12982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27</xdr:col>
      <xdr:colOff>38100</xdr:colOff>
      <xdr:row>23</xdr:row>
      <xdr:rowOff>0</xdr:rowOff>
    </xdr:to>
    <xdr:sp macro="" textlink="">
      <xdr:nvSpPr>
        <xdr:cNvPr id="6" name="Line 8"/>
        <xdr:cNvSpPr>
          <a:spLocks noChangeShapeType="1"/>
        </xdr:cNvSpPr>
      </xdr:nvSpPr>
      <xdr:spPr bwMode="auto">
        <a:xfrm>
          <a:off x="14497050"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23</xdr:row>
      <xdr:rowOff>0</xdr:rowOff>
    </xdr:from>
    <xdr:to>
      <xdr:col>29</xdr:col>
      <xdr:colOff>28575</xdr:colOff>
      <xdr:row>23</xdr:row>
      <xdr:rowOff>0</xdr:rowOff>
    </xdr:to>
    <xdr:sp macro="" textlink="">
      <xdr:nvSpPr>
        <xdr:cNvPr id="7" name="Line 9"/>
        <xdr:cNvSpPr>
          <a:spLocks noChangeShapeType="1"/>
        </xdr:cNvSpPr>
      </xdr:nvSpPr>
      <xdr:spPr bwMode="auto">
        <a:xfrm>
          <a:off x="1601152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28575</xdr:colOff>
      <xdr:row>23</xdr:row>
      <xdr:rowOff>0</xdr:rowOff>
    </xdr:from>
    <xdr:to>
      <xdr:col>32</xdr:col>
      <xdr:colOff>47625</xdr:colOff>
      <xdr:row>23</xdr:row>
      <xdr:rowOff>0</xdr:rowOff>
    </xdr:to>
    <xdr:sp macro="" textlink="">
      <xdr:nvSpPr>
        <xdr:cNvPr id="8" name="Line 10"/>
        <xdr:cNvSpPr>
          <a:spLocks noChangeShapeType="1"/>
        </xdr:cNvSpPr>
      </xdr:nvSpPr>
      <xdr:spPr bwMode="auto">
        <a:xfrm>
          <a:off x="18316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xdr:colOff>
      <xdr:row>23</xdr:row>
      <xdr:rowOff>0</xdr:rowOff>
    </xdr:from>
    <xdr:to>
      <xdr:col>34</xdr:col>
      <xdr:colOff>38100</xdr:colOff>
      <xdr:row>23</xdr:row>
      <xdr:rowOff>0</xdr:rowOff>
    </xdr:to>
    <xdr:sp macro="" textlink="">
      <xdr:nvSpPr>
        <xdr:cNvPr id="9" name="Line 11"/>
        <xdr:cNvSpPr>
          <a:spLocks noChangeShapeType="1"/>
        </xdr:cNvSpPr>
      </xdr:nvSpPr>
      <xdr:spPr bwMode="auto">
        <a:xfrm>
          <a:off x="19831050"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28575</xdr:colOff>
      <xdr:row>23</xdr:row>
      <xdr:rowOff>0</xdr:rowOff>
    </xdr:from>
    <xdr:to>
      <xdr:col>37</xdr:col>
      <xdr:colOff>47625</xdr:colOff>
      <xdr:row>23</xdr:row>
      <xdr:rowOff>0</xdr:rowOff>
    </xdr:to>
    <xdr:sp macro="" textlink="">
      <xdr:nvSpPr>
        <xdr:cNvPr id="10" name="Line 12"/>
        <xdr:cNvSpPr>
          <a:spLocks noChangeShapeType="1"/>
        </xdr:cNvSpPr>
      </xdr:nvSpPr>
      <xdr:spPr bwMode="auto">
        <a:xfrm>
          <a:off x="22126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23</xdr:row>
      <xdr:rowOff>0</xdr:rowOff>
    </xdr:from>
    <xdr:to>
      <xdr:col>39</xdr:col>
      <xdr:colOff>47625</xdr:colOff>
      <xdr:row>23</xdr:row>
      <xdr:rowOff>0</xdr:rowOff>
    </xdr:to>
    <xdr:sp macro="" textlink="">
      <xdr:nvSpPr>
        <xdr:cNvPr id="11" name="Line 13"/>
        <xdr:cNvSpPr>
          <a:spLocks noChangeShapeType="1"/>
        </xdr:cNvSpPr>
      </xdr:nvSpPr>
      <xdr:spPr bwMode="auto">
        <a:xfrm>
          <a:off x="23650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28575</xdr:colOff>
      <xdr:row>23</xdr:row>
      <xdr:rowOff>0</xdr:rowOff>
    </xdr:from>
    <xdr:to>
      <xdr:col>42</xdr:col>
      <xdr:colOff>47625</xdr:colOff>
      <xdr:row>23</xdr:row>
      <xdr:rowOff>0</xdr:rowOff>
    </xdr:to>
    <xdr:sp macro="" textlink="">
      <xdr:nvSpPr>
        <xdr:cNvPr id="12" name="Line 14"/>
        <xdr:cNvSpPr>
          <a:spLocks noChangeShapeType="1"/>
        </xdr:cNvSpPr>
      </xdr:nvSpPr>
      <xdr:spPr bwMode="auto">
        <a:xfrm>
          <a:off x="25936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23</xdr:row>
      <xdr:rowOff>0</xdr:rowOff>
    </xdr:from>
    <xdr:to>
      <xdr:col>44</xdr:col>
      <xdr:colOff>47625</xdr:colOff>
      <xdr:row>23</xdr:row>
      <xdr:rowOff>0</xdr:rowOff>
    </xdr:to>
    <xdr:sp macro="" textlink="">
      <xdr:nvSpPr>
        <xdr:cNvPr id="13" name="Line 15"/>
        <xdr:cNvSpPr>
          <a:spLocks noChangeShapeType="1"/>
        </xdr:cNvSpPr>
      </xdr:nvSpPr>
      <xdr:spPr bwMode="auto">
        <a:xfrm>
          <a:off x="27460575"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19050</xdr:colOff>
      <xdr:row>23</xdr:row>
      <xdr:rowOff>0</xdr:rowOff>
    </xdr:from>
    <xdr:to>
      <xdr:col>46</xdr:col>
      <xdr:colOff>38100</xdr:colOff>
      <xdr:row>23</xdr:row>
      <xdr:rowOff>0</xdr:rowOff>
    </xdr:to>
    <xdr:sp macro="" textlink="">
      <xdr:nvSpPr>
        <xdr:cNvPr id="14" name="Line 16"/>
        <xdr:cNvSpPr>
          <a:spLocks noChangeShapeType="1"/>
        </xdr:cNvSpPr>
      </xdr:nvSpPr>
      <xdr:spPr bwMode="auto">
        <a:xfrm>
          <a:off x="28975050" y="340042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21</xdr:row>
      <xdr:rowOff>0</xdr:rowOff>
    </xdr:from>
    <xdr:to>
      <xdr:col>23</xdr:col>
      <xdr:colOff>47625</xdr:colOff>
      <xdr:row>21</xdr:row>
      <xdr:rowOff>0</xdr:rowOff>
    </xdr:to>
    <xdr:sp macro="" textlink="">
      <xdr:nvSpPr>
        <xdr:cNvPr id="15" name="Line 17"/>
        <xdr:cNvSpPr>
          <a:spLocks noChangeShapeType="1"/>
        </xdr:cNvSpPr>
      </xdr:nvSpPr>
      <xdr:spPr bwMode="auto">
        <a:xfrm>
          <a:off x="1145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21</xdr:row>
      <xdr:rowOff>0</xdr:rowOff>
    </xdr:from>
    <xdr:to>
      <xdr:col>25</xdr:col>
      <xdr:colOff>47625</xdr:colOff>
      <xdr:row>21</xdr:row>
      <xdr:rowOff>0</xdr:rowOff>
    </xdr:to>
    <xdr:sp macro="" textlink="">
      <xdr:nvSpPr>
        <xdr:cNvPr id="16" name="Line 18"/>
        <xdr:cNvSpPr>
          <a:spLocks noChangeShapeType="1"/>
        </xdr:cNvSpPr>
      </xdr:nvSpPr>
      <xdr:spPr bwMode="auto">
        <a:xfrm>
          <a:off x="12982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28575</xdr:colOff>
      <xdr:row>21</xdr:row>
      <xdr:rowOff>0</xdr:rowOff>
    </xdr:from>
    <xdr:to>
      <xdr:col>33</xdr:col>
      <xdr:colOff>47625</xdr:colOff>
      <xdr:row>21</xdr:row>
      <xdr:rowOff>0</xdr:rowOff>
    </xdr:to>
    <xdr:sp macro="" textlink="">
      <xdr:nvSpPr>
        <xdr:cNvPr id="17" name="Line 22"/>
        <xdr:cNvSpPr>
          <a:spLocks noChangeShapeType="1"/>
        </xdr:cNvSpPr>
      </xdr:nvSpPr>
      <xdr:spPr bwMode="auto">
        <a:xfrm>
          <a:off x="1907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28575</xdr:colOff>
      <xdr:row>21</xdr:row>
      <xdr:rowOff>0</xdr:rowOff>
    </xdr:from>
    <xdr:to>
      <xdr:col>37</xdr:col>
      <xdr:colOff>47625</xdr:colOff>
      <xdr:row>21</xdr:row>
      <xdr:rowOff>0</xdr:rowOff>
    </xdr:to>
    <xdr:sp macro="" textlink="">
      <xdr:nvSpPr>
        <xdr:cNvPr id="18" name="Line 23"/>
        <xdr:cNvSpPr>
          <a:spLocks noChangeShapeType="1"/>
        </xdr:cNvSpPr>
      </xdr:nvSpPr>
      <xdr:spPr bwMode="auto">
        <a:xfrm>
          <a:off x="22126575" y="3724275"/>
          <a:ext cx="7810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21</xdr:row>
      <xdr:rowOff>0</xdr:rowOff>
    </xdr:from>
    <xdr:to>
      <xdr:col>39</xdr:col>
      <xdr:colOff>47625</xdr:colOff>
      <xdr:row>21</xdr:row>
      <xdr:rowOff>0</xdr:rowOff>
    </xdr:to>
    <xdr:sp macro="" textlink="">
      <xdr:nvSpPr>
        <xdr:cNvPr id="19" name="Line 24"/>
        <xdr:cNvSpPr>
          <a:spLocks noChangeShapeType="1"/>
        </xdr:cNvSpPr>
      </xdr:nvSpPr>
      <xdr:spPr bwMode="auto">
        <a:xfrm>
          <a:off x="23650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28575</xdr:colOff>
      <xdr:row>21</xdr:row>
      <xdr:rowOff>0</xdr:rowOff>
    </xdr:from>
    <xdr:to>
      <xdr:col>41</xdr:col>
      <xdr:colOff>47625</xdr:colOff>
      <xdr:row>21</xdr:row>
      <xdr:rowOff>0</xdr:rowOff>
    </xdr:to>
    <xdr:sp macro="" textlink="">
      <xdr:nvSpPr>
        <xdr:cNvPr id="20" name="Line 25"/>
        <xdr:cNvSpPr>
          <a:spLocks noChangeShapeType="1"/>
        </xdr:cNvSpPr>
      </xdr:nvSpPr>
      <xdr:spPr bwMode="auto">
        <a:xfrm>
          <a:off x="25174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28575</xdr:colOff>
      <xdr:row>21</xdr:row>
      <xdr:rowOff>0</xdr:rowOff>
    </xdr:from>
    <xdr:to>
      <xdr:col>43</xdr:col>
      <xdr:colOff>47625</xdr:colOff>
      <xdr:row>21</xdr:row>
      <xdr:rowOff>0</xdr:rowOff>
    </xdr:to>
    <xdr:sp macro="" textlink="">
      <xdr:nvSpPr>
        <xdr:cNvPr id="21" name="Line 26"/>
        <xdr:cNvSpPr>
          <a:spLocks noChangeShapeType="1"/>
        </xdr:cNvSpPr>
      </xdr:nvSpPr>
      <xdr:spPr bwMode="auto">
        <a:xfrm>
          <a:off x="2669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28575</xdr:colOff>
      <xdr:row>21</xdr:row>
      <xdr:rowOff>0</xdr:rowOff>
    </xdr:from>
    <xdr:to>
      <xdr:col>45</xdr:col>
      <xdr:colOff>47625</xdr:colOff>
      <xdr:row>21</xdr:row>
      <xdr:rowOff>0</xdr:rowOff>
    </xdr:to>
    <xdr:sp macro="" textlink="">
      <xdr:nvSpPr>
        <xdr:cNvPr id="22" name="Line 27"/>
        <xdr:cNvSpPr>
          <a:spLocks noChangeShapeType="1"/>
        </xdr:cNvSpPr>
      </xdr:nvSpPr>
      <xdr:spPr bwMode="auto">
        <a:xfrm>
          <a:off x="28222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21</xdr:row>
      <xdr:rowOff>0</xdr:rowOff>
    </xdr:from>
    <xdr:to>
      <xdr:col>28</xdr:col>
      <xdr:colOff>47625</xdr:colOff>
      <xdr:row>21</xdr:row>
      <xdr:rowOff>0</xdr:rowOff>
    </xdr:to>
    <xdr:sp macro="" textlink="">
      <xdr:nvSpPr>
        <xdr:cNvPr id="23" name="Line 28"/>
        <xdr:cNvSpPr>
          <a:spLocks noChangeShapeType="1"/>
        </xdr:cNvSpPr>
      </xdr:nvSpPr>
      <xdr:spPr bwMode="auto">
        <a:xfrm>
          <a:off x="1526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19050</xdr:colOff>
      <xdr:row>21</xdr:row>
      <xdr:rowOff>0</xdr:rowOff>
    </xdr:from>
    <xdr:to>
      <xdr:col>30</xdr:col>
      <xdr:colOff>38100</xdr:colOff>
      <xdr:row>21</xdr:row>
      <xdr:rowOff>0</xdr:rowOff>
    </xdr:to>
    <xdr:sp macro="" textlink="">
      <xdr:nvSpPr>
        <xdr:cNvPr id="24" name="Line 29"/>
        <xdr:cNvSpPr>
          <a:spLocks noChangeShapeType="1"/>
        </xdr:cNvSpPr>
      </xdr:nvSpPr>
      <xdr:spPr bwMode="auto">
        <a:xfrm>
          <a:off x="16783050"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28575</xdr:colOff>
      <xdr:row>21</xdr:row>
      <xdr:rowOff>0</xdr:rowOff>
    </xdr:from>
    <xdr:to>
      <xdr:col>37</xdr:col>
      <xdr:colOff>47625</xdr:colOff>
      <xdr:row>21</xdr:row>
      <xdr:rowOff>0</xdr:rowOff>
    </xdr:to>
    <xdr:sp macro="" textlink="">
      <xdr:nvSpPr>
        <xdr:cNvPr id="25" name="Line 30"/>
        <xdr:cNvSpPr>
          <a:spLocks noChangeShapeType="1"/>
        </xdr:cNvSpPr>
      </xdr:nvSpPr>
      <xdr:spPr bwMode="auto">
        <a:xfrm>
          <a:off x="22126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21</xdr:row>
      <xdr:rowOff>0</xdr:rowOff>
    </xdr:from>
    <xdr:to>
      <xdr:col>35</xdr:col>
      <xdr:colOff>47625</xdr:colOff>
      <xdr:row>21</xdr:row>
      <xdr:rowOff>0</xdr:rowOff>
    </xdr:to>
    <xdr:sp macro="" textlink="">
      <xdr:nvSpPr>
        <xdr:cNvPr id="26" name="Line 31"/>
        <xdr:cNvSpPr>
          <a:spLocks noChangeShapeType="1"/>
        </xdr:cNvSpPr>
      </xdr:nvSpPr>
      <xdr:spPr bwMode="auto">
        <a:xfrm>
          <a:off x="20602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28575</xdr:colOff>
      <xdr:row>21</xdr:row>
      <xdr:rowOff>0</xdr:rowOff>
    </xdr:from>
    <xdr:to>
      <xdr:col>47</xdr:col>
      <xdr:colOff>47625</xdr:colOff>
      <xdr:row>21</xdr:row>
      <xdr:rowOff>0</xdr:rowOff>
    </xdr:to>
    <xdr:sp macro="" textlink="">
      <xdr:nvSpPr>
        <xdr:cNvPr id="27" name="Line 32"/>
        <xdr:cNvSpPr>
          <a:spLocks noChangeShapeType="1"/>
        </xdr:cNvSpPr>
      </xdr:nvSpPr>
      <xdr:spPr bwMode="auto">
        <a:xfrm>
          <a:off x="29746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28575</xdr:colOff>
      <xdr:row>21</xdr:row>
      <xdr:rowOff>0</xdr:rowOff>
    </xdr:from>
    <xdr:to>
      <xdr:col>50</xdr:col>
      <xdr:colOff>47625</xdr:colOff>
      <xdr:row>21</xdr:row>
      <xdr:rowOff>0</xdr:rowOff>
    </xdr:to>
    <xdr:sp macro="" textlink="">
      <xdr:nvSpPr>
        <xdr:cNvPr id="28" name="Line 33"/>
        <xdr:cNvSpPr>
          <a:spLocks noChangeShapeType="1"/>
        </xdr:cNvSpPr>
      </xdr:nvSpPr>
      <xdr:spPr bwMode="auto">
        <a:xfrm>
          <a:off x="32032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28575</xdr:colOff>
      <xdr:row>21</xdr:row>
      <xdr:rowOff>0</xdr:rowOff>
    </xdr:from>
    <xdr:to>
      <xdr:col>54</xdr:col>
      <xdr:colOff>47625</xdr:colOff>
      <xdr:row>21</xdr:row>
      <xdr:rowOff>0</xdr:rowOff>
    </xdr:to>
    <xdr:sp macro="" textlink="">
      <xdr:nvSpPr>
        <xdr:cNvPr id="29" name="Line 34"/>
        <xdr:cNvSpPr>
          <a:spLocks noChangeShapeType="1"/>
        </xdr:cNvSpPr>
      </xdr:nvSpPr>
      <xdr:spPr bwMode="auto">
        <a:xfrm>
          <a:off x="35080575" y="3724275"/>
          <a:ext cx="7810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28575</xdr:colOff>
      <xdr:row>21</xdr:row>
      <xdr:rowOff>0</xdr:rowOff>
    </xdr:from>
    <xdr:to>
      <xdr:col>56</xdr:col>
      <xdr:colOff>47625</xdr:colOff>
      <xdr:row>21</xdr:row>
      <xdr:rowOff>0</xdr:rowOff>
    </xdr:to>
    <xdr:sp macro="" textlink="">
      <xdr:nvSpPr>
        <xdr:cNvPr id="30" name="Line 35"/>
        <xdr:cNvSpPr>
          <a:spLocks noChangeShapeType="1"/>
        </xdr:cNvSpPr>
      </xdr:nvSpPr>
      <xdr:spPr bwMode="auto">
        <a:xfrm>
          <a:off x="36604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28575</xdr:colOff>
      <xdr:row>21</xdr:row>
      <xdr:rowOff>0</xdr:rowOff>
    </xdr:from>
    <xdr:to>
      <xdr:col>58</xdr:col>
      <xdr:colOff>47625</xdr:colOff>
      <xdr:row>21</xdr:row>
      <xdr:rowOff>0</xdr:rowOff>
    </xdr:to>
    <xdr:sp macro="" textlink="">
      <xdr:nvSpPr>
        <xdr:cNvPr id="31" name="Line 36"/>
        <xdr:cNvSpPr>
          <a:spLocks noChangeShapeType="1"/>
        </xdr:cNvSpPr>
      </xdr:nvSpPr>
      <xdr:spPr bwMode="auto">
        <a:xfrm>
          <a:off x="3812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28575</xdr:colOff>
      <xdr:row>21</xdr:row>
      <xdr:rowOff>0</xdr:rowOff>
    </xdr:from>
    <xdr:to>
      <xdr:col>60</xdr:col>
      <xdr:colOff>47625</xdr:colOff>
      <xdr:row>21</xdr:row>
      <xdr:rowOff>0</xdr:rowOff>
    </xdr:to>
    <xdr:sp macro="" textlink="">
      <xdr:nvSpPr>
        <xdr:cNvPr id="32" name="Line 37"/>
        <xdr:cNvSpPr>
          <a:spLocks noChangeShapeType="1"/>
        </xdr:cNvSpPr>
      </xdr:nvSpPr>
      <xdr:spPr bwMode="auto">
        <a:xfrm>
          <a:off x="6477000" y="64484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28575</xdr:colOff>
      <xdr:row>21</xdr:row>
      <xdr:rowOff>0</xdr:rowOff>
    </xdr:from>
    <xdr:to>
      <xdr:col>62</xdr:col>
      <xdr:colOff>47625</xdr:colOff>
      <xdr:row>21</xdr:row>
      <xdr:rowOff>0</xdr:rowOff>
    </xdr:to>
    <xdr:sp macro="" textlink="">
      <xdr:nvSpPr>
        <xdr:cNvPr id="33" name="Line 38"/>
        <xdr:cNvSpPr>
          <a:spLocks noChangeShapeType="1"/>
        </xdr:cNvSpPr>
      </xdr:nvSpPr>
      <xdr:spPr bwMode="auto">
        <a:xfrm>
          <a:off x="41176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28575</xdr:colOff>
      <xdr:row>21</xdr:row>
      <xdr:rowOff>0</xdr:rowOff>
    </xdr:from>
    <xdr:to>
      <xdr:col>54</xdr:col>
      <xdr:colOff>47625</xdr:colOff>
      <xdr:row>21</xdr:row>
      <xdr:rowOff>0</xdr:rowOff>
    </xdr:to>
    <xdr:sp macro="" textlink="">
      <xdr:nvSpPr>
        <xdr:cNvPr id="34" name="Line 39"/>
        <xdr:cNvSpPr>
          <a:spLocks noChangeShapeType="1"/>
        </xdr:cNvSpPr>
      </xdr:nvSpPr>
      <xdr:spPr bwMode="auto">
        <a:xfrm>
          <a:off x="35080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28575</xdr:colOff>
      <xdr:row>21</xdr:row>
      <xdr:rowOff>0</xdr:rowOff>
    </xdr:from>
    <xdr:to>
      <xdr:col>52</xdr:col>
      <xdr:colOff>47625</xdr:colOff>
      <xdr:row>21</xdr:row>
      <xdr:rowOff>0</xdr:rowOff>
    </xdr:to>
    <xdr:sp macro="" textlink="">
      <xdr:nvSpPr>
        <xdr:cNvPr id="35" name="Line 40"/>
        <xdr:cNvSpPr>
          <a:spLocks noChangeShapeType="1"/>
        </xdr:cNvSpPr>
      </xdr:nvSpPr>
      <xdr:spPr bwMode="auto">
        <a:xfrm>
          <a:off x="33556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28575</xdr:colOff>
      <xdr:row>21</xdr:row>
      <xdr:rowOff>0</xdr:rowOff>
    </xdr:from>
    <xdr:to>
      <xdr:col>64</xdr:col>
      <xdr:colOff>47625</xdr:colOff>
      <xdr:row>21</xdr:row>
      <xdr:rowOff>0</xdr:rowOff>
    </xdr:to>
    <xdr:sp macro="" textlink="">
      <xdr:nvSpPr>
        <xdr:cNvPr id="36" name="Line 41"/>
        <xdr:cNvSpPr>
          <a:spLocks noChangeShapeType="1"/>
        </xdr:cNvSpPr>
      </xdr:nvSpPr>
      <xdr:spPr bwMode="auto">
        <a:xfrm>
          <a:off x="42700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28575</xdr:colOff>
      <xdr:row>21</xdr:row>
      <xdr:rowOff>0</xdr:rowOff>
    </xdr:from>
    <xdr:to>
      <xdr:col>66</xdr:col>
      <xdr:colOff>47625</xdr:colOff>
      <xdr:row>21</xdr:row>
      <xdr:rowOff>0</xdr:rowOff>
    </xdr:to>
    <xdr:sp macro="" textlink="">
      <xdr:nvSpPr>
        <xdr:cNvPr id="37" name="Line 42"/>
        <xdr:cNvSpPr>
          <a:spLocks noChangeShapeType="1"/>
        </xdr:cNvSpPr>
      </xdr:nvSpPr>
      <xdr:spPr bwMode="auto">
        <a:xfrm>
          <a:off x="44224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28575</xdr:colOff>
      <xdr:row>21</xdr:row>
      <xdr:rowOff>0</xdr:rowOff>
    </xdr:from>
    <xdr:to>
      <xdr:col>68</xdr:col>
      <xdr:colOff>47625</xdr:colOff>
      <xdr:row>21</xdr:row>
      <xdr:rowOff>0</xdr:rowOff>
    </xdr:to>
    <xdr:sp macro="" textlink="">
      <xdr:nvSpPr>
        <xdr:cNvPr id="38" name="Line 43"/>
        <xdr:cNvSpPr>
          <a:spLocks noChangeShapeType="1"/>
        </xdr:cNvSpPr>
      </xdr:nvSpPr>
      <xdr:spPr bwMode="auto">
        <a:xfrm>
          <a:off x="45748575" y="3724275"/>
          <a:ext cx="78105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66675</xdr:colOff>
          <xdr:row>6</xdr:row>
          <xdr:rowOff>9525</xdr:rowOff>
        </xdr:from>
        <xdr:to>
          <xdr:col>5</xdr:col>
          <xdr:colOff>57150</xdr:colOff>
          <xdr:row>6</xdr:row>
          <xdr:rowOff>228600</xdr:rowOff>
        </xdr:to>
        <xdr:sp macro="" textlink="">
          <xdr:nvSpPr>
            <xdr:cNvPr id="46083" name="Option Button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9525</xdr:rowOff>
        </xdr:from>
        <xdr:to>
          <xdr:col>5</xdr:col>
          <xdr:colOff>57150</xdr:colOff>
          <xdr:row>10</xdr:row>
          <xdr:rowOff>228600</xdr:rowOff>
        </xdr:to>
        <xdr:sp macro="" textlink="">
          <xdr:nvSpPr>
            <xdr:cNvPr id="46084" name="Option Button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47625</xdr:colOff>
          <xdr:row>12</xdr:row>
          <xdr:rowOff>47625</xdr:rowOff>
        </xdr:from>
        <xdr:to>
          <xdr:col>50</xdr:col>
          <xdr:colOff>57150</xdr:colOff>
          <xdr:row>12</xdr:row>
          <xdr:rowOff>266700</xdr:rowOff>
        </xdr:to>
        <xdr:sp macro="" textlink="">
          <xdr:nvSpPr>
            <xdr:cNvPr id="63489" name="Check Box 1" hidden="1">
              <a:extLst>
                <a:ext uri="{63B3BB69-23CF-44E3-9099-C40C66FF867C}">
                  <a14:compatExt spid="_x0000_s6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wiederkehrend</a:t>
              </a:r>
            </a:p>
          </xdr:txBody>
        </xdr:sp>
        <xdr:clientData/>
      </xdr:twoCellAnchor>
    </mc:Choice>
    <mc:Fallback/>
  </mc:AlternateContent>
  <xdr:twoCellAnchor>
    <xdr:from>
      <xdr:col>15</xdr:col>
      <xdr:colOff>47625</xdr:colOff>
      <xdr:row>23</xdr:row>
      <xdr:rowOff>0</xdr:rowOff>
    </xdr:from>
    <xdr:to>
      <xdr:col>17</xdr:col>
      <xdr:colOff>0</xdr:colOff>
      <xdr:row>23</xdr:row>
      <xdr:rowOff>0</xdr:rowOff>
    </xdr:to>
    <xdr:sp macro="" textlink="">
      <xdr:nvSpPr>
        <xdr:cNvPr id="3" name="Line 3"/>
        <xdr:cNvSpPr>
          <a:spLocks noChangeShapeType="1"/>
        </xdr:cNvSpPr>
      </xdr:nvSpPr>
      <xdr:spPr bwMode="auto">
        <a:xfrm>
          <a:off x="401002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28575</xdr:colOff>
      <xdr:row>23</xdr:row>
      <xdr:rowOff>0</xdr:rowOff>
    </xdr:from>
    <xdr:to>
      <xdr:col>18</xdr:col>
      <xdr:colOff>47625</xdr:colOff>
      <xdr:row>23</xdr:row>
      <xdr:rowOff>0</xdr:rowOff>
    </xdr:to>
    <xdr:sp macro="" textlink="">
      <xdr:nvSpPr>
        <xdr:cNvPr id="4" name="Line 7"/>
        <xdr:cNvSpPr>
          <a:spLocks noChangeShapeType="1"/>
        </xdr:cNvSpPr>
      </xdr:nvSpPr>
      <xdr:spPr bwMode="auto">
        <a:xfrm>
          <a:off x="412432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0</xdr:rowOff>
    </xdr:from>
    <xdr:to>
      <xdr:col>20</xdr:col>
      <xdr:colOff>38100</xdr:colOff>
      <xdr:row>23</xdr:row>
      <xdr:rowOff>0</xdr:rowOff>
    </xdr:to>
    <xdr:sp macro="" textlink="">
      <xdr:nvSpPr>
        <xdr:cNvPr id="5" name="Line 8"/>
        <xdr:cNvSpPr>
          <a:spLocks noChangeShapeType="1"/>
        </xdr:cNvSpPr>
      </xdr:nvSpPr>
      <xdr:spPr bwMode="auto">
        <a:xfrm>
          <a:off x="4248150"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xdr:row>
      <xdr:rowOff>0</xdr:rowOff>
    </xdr:from>
    <xdr:to>
      <xdr:col>22</xdr:col>
      <xdr:colOff>28575</xdr:colOff>
      <xdr:row>23</xdr:row>
      <xdr:rowOff>0</xdr:rowOff>
    </xdr:to>
    <xdr:sp macro="" textlink="">
      <xdr:nvSpPr>
        <xdr:cNvPr id="6" name="Line 9"/>
        <xdr:cNvSpPr>
          <a:spLocks noChangeShapeType="1"/>
        </xdr:cNvSpPr>
      </xdr:nvSpPr>
      <xdr:spPr bwMode="auto">
        <a:xfrm>
          <a:off x="437197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23</xdr:row>
      <xdr:rowOff>0</xdr:rowOff>
    </xdr:from>
    <xdr:to>
      <xdr:col>25</xdr:col>
      <xdr:colOff>47625</xdr:colOff>
      <xdr:row>23</xdr:row>
      <xdr:rowOff>0</xdr:rowOff>
    </xdr:to>
    <xdr:sp macro="" textlink="">
      <xdr:nvSpPr>
        <xdr:cNvPr id="7" name="Line 10"/>
        <xdr:cNvSpPr>
          <a:spLocks noChangeShapeType="1"/>
        </xdr:cNvSpPr>
      </xdr:nvSpPr>
      <xdr:spPr bwMode="auto">
        <a:xfrm>
          <a:off x="4591050"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27</xdr:col>
      <xdr:colOff>38100</xdr:colOff>
      <xdr:row>23</xdr:row>
      <xdr:rowOff>0</xdr:rowOff>
    </xdr:to>
    <xdr:sp macro="" textlink="">
      <xdr:nvSpPr>
        <xdr:cNvPr id="8" name="Line 11"/>
        <xdr:cNvSpPr>
          <a:spLocks noChangeShapeType="1"/>
        </xdr:cNvSpPr>
      </xdr:nvSpPr>
      <xdr:spPr bwMode="auto">
        <a:xfrm>
          <a:off x="471487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28575</xdr:colOff>
      <xdr:row>23</xdr:row>
      <xdr:rowOff>0</xdr:rowOff>
    </xdr:from>
    <xdr:to>
      <xdr:col>30</xdr:col>
      <xdr:colOff>47625</xdr:colOff>
      <xdr:row>23</xdr:row>
      <xdr:rowOff>0</xdr:rowOff>
    </xdr:to>
    <xdr:sp macro="" textlink="">
      <xdr:nvSpPr>
        <xdr:cNvPr id="9" name="Line 12"/>
        <xdr:cNvSpPr>
          <a:spLocks noChangeShapeType="1"/>
        </xdr:cNvSpPr>
      </xdr:nvSpPr>
      <xdr:spPr bwMode="auto">
        <a:xfrm>
          <a:off x="492442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28575</xdr:colOff>
      <xdr:row>23</xdr:row>
      <xdr:rowOff>0</xdr:rowOff>
    </xdr:from>
    <xdr:to>
      <xdr:col>32</xdr:col>
      <xdr:colOff>47625</xdr:colOff>
      <xdr:row>23</xdr:row>
      <xdr:rowOff>0</xdr:rowOff>
    </xdr:to>
    <xdr:sp macro="" textlink="">
      <xdr:nvSpPr>
        <xdr:cNvPr id="10" name="Line 13"/>
        <xdr:cNvSpPr>
          <a:spLocks noChangeShapeType="1"/>
        </xdr:cNvSpPr>
      </xdr:nvSpPr>
      <xdr:spPr bwMode="auto">
        <a:xfrm>
          <a:off x="505777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23</xdr:row>
      <xdr:rowOff>0</xdr:rowOff>
    </xdr:from>
    <xdr:to>
      <xdr:col>35</xdr:col>
      <xdr:colOff>47625</xdr:colOff>
      <xdr:row>23</xdr:row>
      <xdr:rowOff>0</xdr:rowOff>
    </xdr:to>
    <xdr:sp macro="" textlink="">
      <xdr:nvSpPr>
        <xdr:cNvPr id="11" name="Line 14"/>
        <xdr:cNvSpPr>
          <a:spLocks noChangeShapeType="1"/>
        </xdr:cNvSpPr>
      </xdr:nvSpPr>
      <xdr:spPr bwMode="auto">
        <a:xfrm>
          <a:off x="5257800"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28575</xdr:colOff>
      <xdr:row>23</xdr:row>
      <xdr:rowOff>0</xdr:rowOff>
    </xdr:from>
    <xdr:to>
      <xdr:col>37</xdr:col>
      <xdr:colOff>47625</xdr:colOff>
      <xdr:row>23</xdr:row>
      <xdr:rowOff>0</xdr:rowOff>
    </xdr:to>
    <xdr:sp macro="" textlink="">
      <xdr:nvSpPr>
        <xdr:cNvPr id="12" name="Line 15"/>
        <xdr:cNvSpPr>
          <a:spLocks noChangeShapeType="1"/>
        </xdr:cNvSpPr>
      </xdr:nvSpPr>
      <xdr:spPr bwMode="auto">
        <a:xfrm>
          <a:off x="5391150"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19050</xdr:colOff>
      <xdr:row>23</xdr:row>
      <xdr:rowOff>0</xdr:rowOff>
    </xdr:from>
    <xdr:to>
      <xdr:col>39</xdr:col>
      <xdr:colOff>38100</xdr:colOff>
      <xdr:row>23</xdr:row>
      <xdr:rowOff>0</xdr:rowOff>
    </xdr:to>
    <xdr:sp macro="" textlink="">
      <xdr:nvSpPr>
        <xdr:cNvPr id="13" name="Line 16"/>
        <xdr:cNvSpPr>
          <a:spLocks noChangeShapeType="1"/>
        </xdr:cNvSpPr>
      </xdr:nvSpPr>
      <xdr:spPr bwMode="auto">
        <a:xfrm>
          <a:off x="5514975" y="7791450"/>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28575</xdr:colOff>
      <xdr:row>21</xdr:row>
      <xdr:rowOff>0</xdr:rowOff>
    </xdr:from>
    <xdr:to>
      <xdr:col>16</xdr:col>
      <xdr:colOff>47625</xdr:colOff>
      <xdr:row>21</xdr:row>
      <xdr:rowOff>0</xdr:rowOff>
    </xdr:to>
    <xdr:sp macro="" textlink="">
      <xdr:nvSpPr>
        <xdr:cNvPr id="14" name="Line 17"/>
        <xdr:cNvSpPr>
          <a:spLocks noChangeShapeType="1"/>
        </xdr:cNvSpPr>
      </xdr:nvSpPr>
      <xdr:spPr bwMode="auto">
        <a:xfrm>
          <a:off x="39909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28575</xdr:colOff>
      <xdr:row>21</xdr:row>
      <xdr:rowOff>0</xdr:rowOff>
    </xdr:from>
    <xdr:to>
      <xdr:col>18</xdr:col>
      <xdr:colOff>47625</xdr:colOff>
      <xdr:row>21</xdr:row>
      <xdr:rowOff>0</xdr:rowOff>
    </xdr:to>
    <xdr:sp macro="" textlink="">
      <xdr:nvSpPr>
        <xdr:cNvPr id="15" name="Line 18"/>
        <xdr:cNvSpPr>
          <a:spLocks noChangeShapeType="1"/>
        </xdr:cNvSpPr>
      </xdr:nvSpPr>
      <xdr:spPr bwMode="auto">
        <a:xfrm>
          <a:off x="412432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28575</xdr:colOff>
      <xdr:row>21</xdr:row>
      <xdr:rowOff>0</xdr:rowOff>
    </xdr:from>
    <xdr:to>
      <xdr:col>26</xdr:col>
      <xdr:colOff>47625</xdr:colOff>
      <xdr:row>21</xdr:row>
      <xdr:rowOff>0</xdr:rowOff>
    </xdr:to>
    <xdr:sp macro="" textlink="">
      <xdr:nvSpPr>
        <xdr:cNvPr id="16" name="Line 22"/>
        <xdr:cNvSpPr>
          <a:spLocks noChangeShapeType="1"/>
        </xdr:cNvSpPr>
      </xdr:nvSpPr>
      <xdr:spPr bwMode="auto">
        <a:xfrm>
          <a:off x="465772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28575</xdr:colOff>
      <xdr:row>21</xdr:row>
      <xdr:rowOff>0</xdr:rowOff>
    </xdr:from>
    <xdr:to>
      <xdr:col>30</xdr:col>
      <xdr:colOff>47625</xdr:colOff>
      <xdr:row>21</xdr:row>
      <xdr:rowOff>0</xdr:rowOff>
    </xdr:to>
    <xdr:sp macro="" textlink="">
      <xdr:nvSpPr>
        <xdr:cNvPr id="17" name="Line 23"/>
        <xdr:cNvSpPr>
          <a:spLocks noChangeShapeType="1"/>
        </xdr:cNvSpPr>
      </xdr:nvSpPr>
      <xdr:spPr bwMode="auto">
        <a:xfrm>
          <a:off x="4924425" y="7324725"/>
          <a:ext cx="857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28575</xdr:colOff>
      <xdr:row>21</xdr:row>
      <xdr:rowOff>0</xdr:rowOff>
    </xdr:from>
    <xdr:to>
      <xdr:col>32</xdr:col>
      <xdr:colOff>47625</xdr:colOff>
      <xdr:row>21</xdr:row>
      <xdr:rowOff>0</xdr:rowOff>
    </xdr:to>
    <xdr:sp macro="" textlink="">
      <xdr:nvSpPr>
        <xdr:cNvPr id="18" name="Line 24"/>
        <xdr:cNvSpPr>
          <a:spLocks noChangeShapeType="1"/>
        </xdr:cNvSpPr>
      </xdr:nvSpPr>
      <xdr:spPr bwMode="auto">
        <a:xfrm>
          <a:off x="50577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28575</xdr:colOff>
      <xdr:row>21</xdr:row>
      <xdr:rowOff>0</xdr:rowOff>
    </xdr:from>
    <xdr:to>
      <xdr:col>34</xdr:col>
      <xdr:colOff>47625</xdr:colOff>
      <xdr:row>21</xdr:row>
      <xdr:rowOff>0</xdr:rowOff>
    </xdr:to>
    <xdr:sp macro="" textlink="">
      <xdr:nvSpPr>
        <xdr:cNvPr id="19" name="Line 25"/>
        <xdr:cNvSpPr>
          <a:spLocks noChangeShapeType="1"/>
        </xdr:cNvSpPr>
      </xdr:nvSpPr>
      <xdr:spPr bwMode="auto">
        <a:xfrm>
          <a:off x="519112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28575</xdr:colOff>
      <xdr:row>21</xdr:row>
      <xdr:rowOff>0</xdr:rowOff>
    </xdr:from>
    <xdr:to>
      <xdr:col>36</xdr:col>
      <xdr:colOff>47625</xdr:colOff>
      <xdr:row>21</xdr:row>
      <xdr:rowOff>0</xdr:rowOff>
    </xdr:to>
    <xdr:sp macro="" textlink="">
      <xdr:nvSpPr>
        <xdr:cNvPr id="20" name="Line 26"/>
        <xdr:cNvSpPr>
          <a:spLocks noChangeShapeType="1"/>
        </xdr:cNvSpPr>
      </xdr:nvSpPr>
      <xdr:spPr bwMode="auto">
        <a:xfrm>
          <a:off x="53244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28575</xdr:colOff>
      <xdr:row>21</xdr:row>
      <xdr:rowOff>0</xdr:rowOff>
    </xdr:from>
    <xdr:to>
      <xdr:col>38</xdr:col>
      <xdr:colOff>47625</xdr:colOff>
      <xdr:row>21</xdr:row>
      <xdr:rowOff>0</xdr:rowOff>
    </xdr:to>
    <xdr:sp macro="" textlink="">
      <xdr:nvSpPr>
        <xdr:cNvPr id="21" name="Line 27"/>
        <xdr:cNvSpPr>
          <a:spLocks noChangeShapeType="1"/>
        </xdr:cNvSpPr>
      </xdr:nvSpPr>
      <xdr:spPr bwMode="auto">
        <a:xfrm>
          <a:off x="545782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21</xdr:row>
      <xdr:rowOff>0</xdr:rowOff>
    </xdr:from>
    <xdr:to>
      <xdr:col>21</xdr:col>
      <xdr:colOff>47625</xdr:colOff>
      <xdr:row>21</xdr:row>
      <xdr:rowOff>0</xdr:rowOff>
    </xdr:to>
    <xdr:sp macro="" textlink="">
      <xdr:nvSpPr>
        <xdr:cNvPr id="22" name="Line 28"/>
        <xdr:cNvSpPr>
          <a:spLocks noChangeShapeType="1"/>
        </xdr:cNvSpPr>
      </xdr:nvSpPr>
      <xdr:spPr bwMode="auto">
        <a:xfrm>
          <a:off x="43243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xdr:row>
      <xdr:rowOff>0</xdr:rowOff>
    </xdr:from>
    <xdr:to>
      <xdr:col>23</xdr:col>
      <xdr:colOff>38100</xdr:colOff>
      <xdr:row>21</xdr:row>
      <xdr:rowOff>0</xdr:rowOff>
    </xdr:to>
    <xdr:sp macro="" textlink="">
      <xdr:nvSpPr>
        <xdr:cNvPr id="23" name="Line 29"/>
        <xdr:cNvSpPr>
          <a:spLocks noChangeShapeType="1"/>
        </xdr:cNvSpPr>
      </xdr:nvSpPr>
      <xdr:spPr bwMode="auto">
        <a:xfrm>
          <a:off x="44481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28575</xdr:colOff>
      <xdr:row>21</xdr:row>
      <xdr:rowOff>0</xdr:rowOff>
    </xdr:from>
    <xdr:to>
      <xdr:col>30</xdr:col>
      <xdr:colOff>47625</xdr:colOff>
      <xdr:row>21</xdr:row>
      <xdr:rowOff>0</xdr:rowOff>
    </xdr:to>
    <xdr:sp macro="" textlink="">
      <xdr:nvSpPr>
        <xdr:cNvPr id="24" name="Line 30"/>
        <xdr:cNvSpPr>
          <a:spLocks noChangeShapeType="1"/>
        </xdr:cNvSpPr>
      </xdr:nvSpPr>
      <xdr:spPr bwMode="auto">
        <a:xfrm>
          <a:off x="492442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21</xdr:row>
      <xdr:rowOff>0</xdr:rowOff>
    </xdr:from>
    <xdr:to>
      <xdr:col>28</xdr:col>
      <xdr:colOff>47625</xdr:colOff>
      <xdr:row>21</xdr:row>
      <xdr:rowOff>0</xdr:rowOff>
    </xdr:to>
    <xdr:sp macro="" textlink="">
      <xdr:nvSpPr>
        <xdr:cNvPr id="25" name="Line 31"/>
        <xdr:cNvSpPr>
          <a:spLocks noChangeShapeType="1"/>
        </xdr:cNvSpPr>
      </xdr:nvSpPr>
      <xdr:spPr bwMode="auto">
        <a:xfrm>
          <a:off x="47910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28575</xdr:colOff>
      <xdr:row>21</xdr:row>
      <xdr:rowOff>0</xdr:rowOff>
    </xdr:from>
    <xdr:to>
      <xdr:col>40</xdr:col>
      <xdr:colOff>47625</xdr:colOff>
      <xdr:row>21</xdr:row>
      <xdr:rowOff>0</xdr:rowOff>
    </xdr:to>
    <xdr:sp macro="" textlink="">
      <xdr:nvSpPr>
        <xdr:cNvPr id="26" name="Line 32"/>
        <xdr:cNvSpPr>
          <a:spLocks noChangeShapeType="1"/>
        </xdr:cNvSpPr>
      </xdr:nvSpPr>
      <xdr:spPr bwMode="auto">
        <a:xfrm>
          <a:off x="5591175"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28575</xdr:colOff>
      <xdr:row>21</xdr:row>
      <xdr:rowOff>0</xdr:rowOff>
    </xdr:from>
    <xdr:to>
      <xdr:col>43</xdr:col>
      <xdr:colOff>47625</xdr:colOff>
      <xdr:row>21</xdr:row>
      <xdr:rowOff>0</xdr:rowOff>
    </xdr:to>
    <xdr:sp macro="" textlink="">
      <xdr:nvSpPr>
        <xdr:cNvPr id="27" name="Line 33"/>
        <xdr:cNvSpPr>
          <a:spLocks noChangeShapeType="1"/>
        </xdr:cNvSpPr>
      </xdr:nvSpPr>
      <xdr:spPr bwMode="auto">
        <a:xfrm>
          <a:off x="579120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28575</xdr:colOff>
      <xdr:row>21</xdr:row>
      <xdr:rowOff>0</xdr:rowOff>
    </xdr:from>
    <xdr:to>
      <xdr:col>47</xdr:col>
      <xdr:colOff>47625</xdr:colOff>
      <xdr:row>21</xdr:row>
      <xdr:rowOff>0</xdr:rowOff>
    </xdr:to>
    <xdr:sp macro="" textlink="">
      <xdr:nvSpPr>
        <xdr:cNvPr id="28" name="Line 34"/>
        <xdr:cNvSpPr>
          <a:spLocks noChangeShapeType="1"/>
        </xdr:cNvSpPr>
      </xdr:nvSpPr>
      <xdr:spPr bwMode="auto">
        <a:xfrm>
          <a:off x="6057900" y="7324725"/>
          <a:ext cx="857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28575</xdr:colOff>
      <xdr:row>21</xdr:row>
      <xdr:rowOff>0</xdr:rowOff>
    </xdr:from>
    <xdr:to>
      <xdr:col>49</xdr:col>
      <xdr:colOff>47625</xdr:colOff>
      <xdr:row>21</xdr:row>
      <xdr:rowOff>0</xdr:rowOff>
    </xdr:to>
    <xdr:sp macro="" textlink="">
      <xdr:nvSpPr>
        <xdr:cNvPr id="29" name="Line 35"/>
        <xdr:cNvSpPr>
          <a:spLocks noChangeShapeType="1"/>
        </xdr:cNvSpPr>
      </xdr:nvSpPr>
      <xdr:spPr bwMode="auto">
        <a:xfrm>
          <a:off x="61912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28575</xdr:colOff>
      <xdr:row>21</xdr:row>
      <xdr:rowOff>0</xdr:rowOff>
    </xdr:from>
    <xdr:to>
      <xdr:col>51</xdr:col>
      <xdr:colOff>47625</xdr:colOff>
      <xdr:row>21</xdr:row>
      <xdr:rowOff>0</xdr:rowOff>
    </xdr:to>
    <xdr:sp macro="" textlink="">
      <xdr:nvSpPr>
        <xdr:cNvPr id="30" name="Line 36"/>
        <xdr:cNvSpPr>
          <a:spLocks noChangeShapeType="1"/>
        </xdr:cNvSpPr>
      </xdr:nvSpPr>
      <xdr:spPr bwMode="auto">
        <a:xfrm>
          <a:off x="632460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28575</xdr:colOff>
      <xdr:row>21</xdr:row>
      <xdr:rowOff>0</xdr:rowOff>
    </xdr:from>
    <xdr:to>
      <xdr:col>53</xdr:col>
      <xdr:colOff>47625</xdr:colOff>
      <xdr:row>21</xdr:row>
      <xdr:rowOff>0</xdr:rowOff>
    </xdr:to>
    <xdr:sp macro="" textlink="">
      <xdr:nvSpPr>
        <xdr:cNvPr id="31" name="Line 37"/>
        <xdr:cNvSpPr>
          <a:spLocks noChangeShapeType="1"/>
        </xdr:cNvSpPr>
      </xdr:nvSpPr>
      <xdr:spPr bwMode="auto">
        <a:xfrm>
          <a:off x="64579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28575</xdr:colOff>
      <xdr:row>21</xdr:row>
      <xdr:rowOff>0</xdr:rowOff>
    </xdr:from>
    <xdr:to>
      <xdr:col>55</xdr:col>
      <xdr:colOff>47625</xdr:colOff>
      <xdr:row>21</xdr:row>
      <xdr:rowOff>0</xdr:rowOff>
    </xdr:to>
    <xdr:sp macro="" textlink="">
      <xdr:nvSpPr>
        <xdr:cNvPr id="32" name="Line 38"/>
        <xdr:cNvSpPr>
          <a:spLocks noChangeShapeType="1"/>
        </xdr:cNvSpPr>
      </xdr:nvSpPr>
      <xdr:spPr bwMode="auto">
        <a:xfrm>
          <a:off x="659130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28575</xdr:colOff>
      <xdr:row>21</xdr:row>
      <xdr:rowOff>0</xdr:rowOff>
    </xdr:from>
    <xdr:to>
      <xdr:col>47</xdr:col>
      <xdr:colOff>47625</xdr:colOff>
      <xdr:row>21</xdr:row>
      <xdr:rowOff>0</xdr:rowOff>
    </xdr:to>
    <xdr:sp macro="" textlink="">
      <xdr:nvSpPr>
        <xdr:cNvPr id="33" name="Line 39"/>
        <xdr:cNvSpPr>
          <a:spLocks noChangeShapeType="1"/>
        </xdr:cNvSpPr>
      </xdr:nvSpPr>
      <xdr:spPr bwMode="auto">
        <a:xfrm>
          <a:off x="605790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28575</xdr:colOff>
      <xdr:row>21</xdr:row>
      <xdr:rowOff>0</xdr:rowOff>
    </xdr:from>
    <xdr:to>
      <xdr:col>45</xdr:col>
      <xdr:colOff>47625</xdr:colOff>
      <xdr:row>21</xdr:row>
      <xdr:rowOff>0</xdr:rowOff>
    </xdr:to>
    <xdr:sp macro="" textlink="">
      <xdr:nvSpPr>
        <xdr:cNvPr id="34" name="Line 40"/>
        <xdr:cNvSpPr>
          <a:spLocks noChangeShapeType="1"/>
        </xdr:cNvSpPr>
      </xdr:nvSpPr>
      <xdr:spPr bwMode="auto">
        <a:xfrm>
          <a:off x="59245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21</xdr:row>
      <xdr:rowOff>0</xdr:rowOff>
    </xdr:from>
    <xdr:to>
      <xdr:col>57</xdr:col>
      <xdr:colOff>47625</xdr:colOff>
      <xdr:row>21</xdr:row>
      <xdr:rowOff>0</xdr:rowOff>
    </xdr:to>
    <xdr:sp macro="" textlink="">
      <xdr:nvSpPr>
        <xdr:cNvPr id="35" name="Line 41"/>
        <xdr:cNvSpPr>
          <a:spLocks noChangeShapeType="1"/>
        </xdr:cNvSpPr>
      </xdr:nvSpPr>
      <xdr:spPr bwMode="auto">
        <a:xfrm>
          <a:off x="67246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28575</xdr:colOff>
      <xdr:row>21</xdr:row>
      <xdr:rowOff>0</xdr:rowOff>
    </xdr:from>
    <xdr:to>
      <xdr:col>59</xdr:col>
      <xdr:colOff>47625</xdr:colOff>
      <xdr:row>21</xdr:row>
      <xdr:rowOff>0</xdr:rowOff>
    </xdr:to>
    <xdr:sp macro="" textlink="">
      <xdr:nvSpPr>
        <xdr:cNvPr id="36" name="Line 42"/>
        <xdr:cNvSpPr>
          <a:spLocks noChangeShapeType="1"/>
        </xdr:cNvSpPr>
      </xdr:nvSpPr>
      <xdr:spPr bwMode="auto">
        <a:xfrm>
          <a:off x="685800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28575</xdr:colOff>
      <xdr:row>21</xdr:row>
      <xdr:rowOff>0</xdr:rowOff>
    </xdr:from>
    <xdr:to>
      <xdr:col>61</xdr:col>
      <xdr:colOff>47625</xdr:colOff>
      <xdr:row>21</xdr:row>
      <xdr:rowOff>0</xdr:rowOff>
    </xdr:to>
    <xdr:sp macro="" textlink="">
      <xdr:nvSpPr>
        <xdr:cNvPr id="37" name="Line 43"/>
        <xdr:cNvSpPr>
          <a:spLocks noChangeShapeType="1"/>
        </xdr:cNvSpPr>
      </xdr:nvSpPr>
      <xdr:spPr bwMode="auto">
        <a:xfrm>
          <a:off x="6991350" y="7324725"/>
          <a:ext cx="85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57</xdr:col>
          <xdr:colOff>47625</xdr:colOff>
          <xdr:row>12</xdr:row>
          <xdr:rowOff>47625</xdr:rowOff>
        </xdr:from>
        <xdr:to>
          <xdr:col>68</xdr:col>
          <xdr:colOff>104775</xdr:colOff>
          <xdr:row>12</xdr:row>
          <xdr:rowOff>266700</xdr:rowOff>
        </xdr:to>
        <xdr:sp macro="" textlink="">
          <xdr:nvSpPr>
            <xdr:cNvPr id="63490" name="Check Box 2" hidden="1">
              <a:extLst>
                <a:ext uri="{63B3BB69-23CF-44E3-9099-C40C66FF867C}">
                  <a14:compatExt spid="_x0000_s6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einmalig</a:t>
              </a:r>
            </a:p>
          </xdr:txBody>
        </xdr:sp>
        <xdr:clientData/>
      </xdr:twoCellAnchor>
    </mc:Choice>
    <mc:Fallback/>
  </mc:AlternateContent>
  <xdr:twoCellAnchor>
    <xdr:from>
      <xdr:col>2</xdr:col>
      <xdr:colOff>0</xdr:colOff>
      <xdr:row>7</xdr:row>
      <xdr:rowOff>266700</xdr:rowOff>
    </xdr:from>
    <xdr:to>
      <xdr:col>69</xdr:col>
      <xdr:colOff>112650</xdr:colOff>
      <xdr:row>7</xdr:row>
      <xdr:rowOff>266700</xdr:rowOff>
    </xdr:to>
    <xdr:cxnSp macro="">
      <xdr:nvCxnSpPr>
        <xdr:cNvPr id="39" name="Gerade Verbindung 38"/>
        <xdr:cNvCxnSpPr/>
      </xdr:nvCxnSpPr>
      <xdr:spPr>
        <a:xfrm>
          <a:off x="2447925" y="2171700"/>
          <a:ext cx="5560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10</xdr:row>
          <xdr:rowOff>38100</xdr:rowOff>
        </xdr:from>
        <xdr:to>
          <xdr:col>19</xdr:col>
          <xdr:colOff>104775</xdr:colOff>
          <xdr:row>10</xdr:row>
          <xdr:rowOff>247650</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28575</xdr:rowOff>
        </xdr:from>
        <xdr:to>
          <xdr:col>16</xdr:col>
          <xdr:colOff>0</xdr:colOff>
          <xdr:row>27</xdr:row>
          <xdr:rowOff>19050</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9525</xdr:rowOff>
        </xdr:from>
        <xdr:to>
          <xdr:col>13</xdr:col>
          <xdr:colOff>104775</xdr:colOff>
          <xdr:row>46</xdr:row>
          <xdr:rowOff>228600</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371475</xdr:rowOff>
        </xdr:from>
        <xdr:to>
          <xdr:col>13</xdr:col>
          <xdr:colOff>104775</xdr:colOff>
          <xdr:row>47</xdr:row>
          <xdr:rowOff>200025</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49</xdr:row>
          <xdr:rowOff>542925</xdr:rowOff>
        </xdr:from>
        <xdr:to>
          <xdr:col>16</xdr:col>
          <xdr:colOff>0</xdr:colOff>
          <xdr:row>51</xdr:row>
          <xdr:rowOff>9525</xdr:rowOff>
        </xdr:to>
        <xdr:sp macro="" textlink="">
          <xdr:nvSpPr>
            <xdr:cNvPr id="51223" name="Check Box 23" hidden="1">
              <a:extLst>
                <a:ext uri="{63B3BB69-23CF-44E3-9099-C40C66FF867C}">
                  <a14:compatExt spid="_x0000_s5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49</xdr:row>
          <xdr:rowOff>533400</xdr:rowOff>
        </xdr:from>
        <xdr:to>
          <xdr:col>35</xdr:col>
          <xdr:colOff>9525</xdr:colOff>
          <xdr:row>50</xdr:row>
          <xdr:rowOff>190500</xdr:rowOff>
        </xdr:to>
        <xdr:sp macro="" textlink="">
          <xdr:nvSpPr>
            <xdr:cNvPr id="51224" name="Check Box 24" hidden="1">
              <a:extLst>
                <a:ext uri="{63B3BB69-23CF-44E3-9099-C40C66FF867C}">
                  <a14:compatExt spid="_x0000_s5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50</xdr:row>
          <xdr:rowOff>190500</xdr:rowOff>
        </xdr:from>
        <xdr:to>
          <xdr:col>16</xdr:col>
          <xdr:colOff>0</xdr:colOff>
          <xdr:row>51</xdr:row>
          <xdr:rowOff>219075</xdr:rowOff>
        </xdr:to>
        <xdr:sp macro="" textlink="">
          <xdr:nvSpPr>
            <xdr:cNvPr id="51225" name="Check Box 25" hidden="1">
              <a:extLst>
                <a:ext uri="{63B3BB69-23CF-44E3-9099-C40C66FF867C}">
                  <a14:compatExt spid="_x0000_s5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50</xdr:row>
          <xdr:rowOff>190500</xdr:rowOff>
        </xdr:from>
        <xdr:to>
          <xdr:col>35</xdr:col>
          <xdr:colOff>9525</xdr:colOff>
          <xdr:row>51</xdr:row>
          <xdr:rowOff>209550</xdr:rowOff>
        </xdr:to>
        <xdr:sp macro="" textlink="">
          <xdr:nvSpPr>
            <xdr:cNvPr id="51226" name="Check Box 26" hidden="1">
              <a:extLst>
                <a:ext uri="{63B3BB69-23CF-44E3-9099-C40C66FF867C}">
                  <a14:compatExt spid="_x0000_s5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9525</xdr:rowOff>
        </xdr:from>
        <xdr:to>
          <xdr:col>13</xdr:col>
          <xdr:colOff>104775</xdr:colOff>
          <xdr:row>57</xdr:row>
          <xdr:rowOff>238125</xdr:rowOff>
        </xdr:to>
        <xdr:sp macro="" textlink="">
          <xdr:nvSpPr>
            <xdr:cNvPr id="51229" name="Check Box 29" hidden="1">
              <a:extLst>
                <a:ext uri="{63B3BB69-23CF-44E3-9099-C40C66FF867C}">
                  <a14:compatExt spid="_x0000_s5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9525</xdr:rowOff>
        </xdr:from>
        <xdr:to>
          <xdr:col>13</xdr:col>
          <xdr:colOff>104775</xdr:colOff>
          <xdr:row>58</xdr:row>
          <xdr:rowOff>238125</xdr:rowOff>
        </xdr:to>
        <xdr:sp macro="" textlink="">
          <xdr:nvSpPr>
            <xdr:cNvPr id="51230" name="Check Box 30" hidden="1">
              <a:extLst>
                <a:ext uri="{63B3BB69-23CF-44E3-9099-C40C66FF867C}">
                  <a14:compatExt spid="_x0000_s5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60</xdr:row>
          <xdr:rowOff>9525</xdr:rowOff>
        </xdr:from>
        <xdr:to>
          <xdr:col>13</xdr:col>
          <xdr:colOff>104775</xdr:colOff>
          <xdr:row>60</xdr:row>
          <xdr:rowOff>238125</xdr:rowOff>
        </xdr:to>
        <xdr:sp macro="" textlink="">
          <xdr:nvSpPr>
            <xdr:cNvPr id="51231" name="Check Box 31" hidden="1">
              <a:extLst>
                <a:ext uri="{63B3BB69-23CF-44E3-9099-C40C66FF867C}">
                  <a14:compatExt spid="_x0000_s5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9525</xdr:rowOff>
        </xdr:from>
        <xdr:to>
          <xdr:col>4</xdr:col>
          <xdr:colOff>66675</xdr:colOff>
          <xdr:row>13</xdr:row>
          <xdr:rowOff>0</xdr:rowOff>
        </xdr:to>
        <xdr:sp macro="" textlink="">
          <xdr:nvSpPr>
            <xdr:cNvPr id="51232" name="Option Button 32" hidden="1">
              <a:extLst>
                <a:ext uri="{63B3BB69-23CF-44E3-9099-C40C66FF867C}">
                  <a14:compatExt spid="_x0000_s5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9525</xdr:rowOff>
        </xdr:from>
        <xdr:to>
          <xdr:col>4</xdr:col>
          <xdr:colOff>66675</xdr:colOff>
          <xdr:row>14</xdr:row>
          <xdr:rowOff>0</xdr:rowOff>
        </xdr:to>
        <xdr:sp macro="" textlink="">
          <xdr:nvSpPr>
            <xdr:cNvPr id="51233" name="Option Button 33" hidden="1">
              <a:extLst>
                <a:ext uri="{63B3BB69-23CF-44E3-9099-C40C66FF867C}">
                  <a14:compatExt spid="_x0000_s5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9525</xdr:rowOff>
        </xdr:from>
        <xdr:to>
          <xdr:col>4</xdr:col>
          <xdr:colOff>66675</xdr:colOff>
          <xdr:row>15</xdr:row>
          <xdr:rowOff>0</xdr:rowOff>
        </xdr:to>
        <xdr:sp macro="" textlink="">
          <xdr:nvSpPr>
            <xdr:cNvPr id="51234" name="Option Button 34" hidden="1">
              <a:extLst>
                <a:ext uri="{63B3BB69-23CF-44E3-9099-C40C66FF867C}">
                  <a14:compatExt spid="_x0000_s5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9525</xdr:rowOff>
        </xdr:from>
        <xdr:to>
          <xdr:col>6</xdr:col>
          <xdr:colOff>66675</xdr:colOff>
          <xdr:row>16</xdr:row>
          <xdr:rowOff>0</xdr:rowOff>
        </xdr:to>
        <xdr:sp macro="" textlink="">
          <xdr:nvSpPr>
            <xdr:cNvPr id="51235" name="Option Button 35" hidden="1">
              <a:extLst>
                <a:ext uri="{63B3BB69-23CF-44E3-9099-C40C66FF867C}">
                  <a14:compatExt spid="_x0000_s5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9525</xdr:rowOff>
        </xdr:from>
        <xdr:to>
          <xdr:col>6</xdr:col>
          <xdr:colOff>66675</xdr:colOff>
          <xdr:row>17</xdr:row>
          <xdr:rowOff>0</xdr:rowOff>
        </xdr:to>
        <xdr:sp macro="" textlink="">
          <xdr:nvSpPr>
            <xdr:cNvPr id="51236" name="Option Button 36" hidden="1">
              <a:extLst>
                <a:ext uri="{63B3BB69-23CF-44E3-9099-C40C66FF867C}">
                  <a14:compatExt spid="_x0000_s5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9525</xdr:rowOff>
        </xdr:from>
        <xdr:to>
          <xdr:col>6</xdr:col>
          <xdr:colOff>66675</xdr:colOff>
          <xdr:row>18</xdr:row>
          <xdr:rowOff>0</xdr:rowOff>
        </xdr:to>
        <xdr:sp macro="" textlink="">
          <xdr:nvSpPr>
            <xdr:cNvPr id="51237" name="Option Button 37" hidden="1">
              <a:extLst>
                <a:ext uri="{63B3BB69-23CF-44E3-9099-C40C66FF867C}">
                  <a14:compatExt spid="_x0000_s5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9525</xdr:rowOff>
        </xdr:from>
        <xdr:to>
          <xdr:col>6</xdr:col>
          <xdr:colOff>66675</xdr:colOff>
          <xdr:row>19</xdr:row>
          <xdr:rowOff>0</xdr:rowOff>
        </xdr:to>
        <xdr:sp macro="" textlink="">
          <xdr:nvSpPr>
            <xdr:cNvPr id="51238" name="Option Button 38" hidden="1">
              <a:extLst>
                <a:ext uri="{63B3BB69-23CF-44E3-9099-C40C66FF867C}">
                  <a14:compatExt spid="_x0000_s5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9525</xdr:rowOff>
        </xdr:from>
        <xdr:to>
          <xdr:col>6</xdr:col>
          <xdr:colOff>66675</xdr:colOff>
          <xdr:row>20</xdr:row>
          <xdr:rowOff>0</xdr:rowOff>
        </xdr:to>
        <xdr:sp macro="" textlink="">
          <xdr:nvSpPr>
            <xdr:cNvPr id="51239" name="Option Button 39" hidden="1">
              <a:extLst>
                <a:ext uri="{63B3BB69-23CF-44E3-9099-C40C66FF867C}">
                  <a14:compatExt spid="_x0000_s5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9525</xdr:rowOff>
        </xdr:from>
        <xdr:to>
          <xdr:col>14</xdr:col>
          <xdr:colOff>0</xdr:colOff>
          <xdr:row>23</xdr:row>
          <xdr:rowOff>0</xdr:rowOff>
        </xdr:to>
        <xdr:sp macro="" textlink="">
          <xdr:nvSpPr>
            <xdr:cNvPr id="51240" name="Option Button 40" hidden="1">
              <a:extLst>
                <a:ext uri="{63B3BB69-23CF-44E3-9099-C40C66FF867C}">
                  <a14:compatExt spid="_x0000_s5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9525</xdr:rowOff>
        </xdr:from>
        <xdr:to>
          <xdr:col>14</xdr:col>
          <xdr:colOff>0</xdr:colOff>
          <xdr:row>24</xdr:row>
          <xdr:rowOff>0</xdr:rowOff>
        </xdr:to>
        <xdr:sp macro="" textlink="">
          <xdr:nvSpPr>
            <xdr:cNvPr id="51241" name="Option Button 41" hidden="1">
              <a:extLst>
                <a:ext uri="{63B3BB69-23CF-44E3-9099-C40C66FF867C}">
                  <a14:compatExt spid="_x0000_s5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14</xdr:col>
          <xdr:colOff>0</xdr:colOff>
          <xdr:row>29</xdr:row>
          <xdr:rowOff>0</xdr:rowOff>
        </xdr:to>
        <xdr:sp macro="" textlink="">
          <xdr:nvSpPr>
            <xdr:cNvPr id="51242" name="Option Button 42" hidden="1">
              <a:extLst>
                <a:ext uri="{63B3BB69-23CF-44E3-9099-C40C66FF867C}">
                  <a14:compatExt spid="_x0000_s5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9525</xdr:rowOff>
        </xdr:from>
        <xdr:to>
          <xdr:col>14</xdr:col>
          <xdr:colOff>0</xdr:colOff>
          <xdr:row>31</xdr:row>
          <xdr:rowOff>0</xdr:rowOff>
        </xdr:to>
        <xdr:sp macro="" textlink="">
          <xdr:nvSpPr>
            <xdr:cNvPr id="51243" name="Option Button 43" hidden="1">
              <a:extLst>
                <a:ext uri="{63B3BB69-23CF-44E3-9099-C40C66FF867C}">
                  <a14:compatExt spid="_x0000_s5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9525</xdr:rowOff>
        </xdr:from>
        <xdr:to>
          <xdr:col>14</xdr:col>
          <xdr:colOff>0</xdr:colOff>
          <xdr:row>35</xdr:row>
          <xdr:rowOff>0</xdr:rowOff>
        </xdr:to>
        <xdr:sp macro="" textlink="">
          <xdr:nvSpPr>
            <xdr:cNvPr id="51244" name="Option Button 44" hidden="1">
              <a:extLst>
                <a:ext uri="{63B3BB69-23CF-44E3-9099-C40C66FF867C}">
                  <a14:compatExt spid="_x0000_s5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xdr:row>
          <xdr:rowOff>28575</xdr:rowOff>
        </xdr:from>
        <xdr:to>
          <xdr:col>22</xdr:col>
          <xdr:colOff>38100</xdr:colOff>
          <xdr:row>10</xdr:row>
          <xdr:rowOff>247650</xdr:rowOff>
        </xdr:to>
        <xdr:sp macro="" textlink="">
          <xdr:nvSpPr>
            <xdr:cNvPr id="51245" name="Option Button 45" hidden="1">
              <a:extLst>
                <a:ext uri="{63B3BB69-23CF-44E3-9099-C40C66FF867C}">
                  <a14:compatExt spid="_x0000_s5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9525</xdr:rowOff>
        </xdr:from>
        <xdr:to>
          <xdr:col>14</xdr:col>
          <xdr:colOff>0</xdr:colOff>
          <xdr:row>43</xdr:row>
          <xdr:rowOff>0</xdr:rowOff>
        </xdr:to>
        <xdr:sp macro="" textlink="">
          <xdr:nvSpPr>
            <xdr:cNvPr id="51247" name="Option Button 47" hidden="1">
              <a:extLst>
                <a:ext uri="{63B3BB69-23CF-44E3-9099-C40C66FF867C}">
                  <a14:compatExt spid="_x0000_s5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9525</xdr:rowOff>
        </xdr:from>
        <xdr:to>
          <xdr:col>14</xdr:col>
          <xdr:colOff>0</xdr:colOff>
          <xdr:row>43</xdr:row>
          <xdr:rowOff>228600</xdr:rowOff>
        </xdr:to>
        <xdr:sp macro="" textlink="">
          <xdr:nvSpPr>
            <xdr:cNvPr id="51248" name="Option Button 48" hidden="1">
              <a:extLst>
                <a:ext uri="{63B3BB69-23CF-44E3-9099-C40C66FF867C}">
                  <a14:compatExt spid="_x0000_s5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44</xdr:row>
          <xdr:rowOff>9525</xdr:rowOff>
        </xdr:from>
        <xdr:to>
          <xdr:col>14</xdr:col>
          <xdr:colOff>0</xdr:colOff>
          <xdr:row>44</xdr:row>
          <xdr:rowOff>228600</xdr:rowOff>
        </xdr:to>
        <xdr:sp macro="" textlink="">
          <xdr:nvSpPr>
            <xdr:cNvPr id="51249" name="Option Button 49" hidden="1">
              <a:extLst>
                <a:ext uri="{63B3BB69-23CF-44E3-9099-C40C66FF867C}">
                  <a14:compatExt spid="_x0000_s5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48</xdr:row>
          <xdr:rowOff>9525</xdr:rowOff>
        </xdr:from>
        <xdr:to>
          <xdr:col>14</xdr:col>
          <xdr:colOff>0</xdr:colOff>
          <xdr:row>49</xdr:row>
          <xdr:rowOff>0</xdr:rowOff>
        </xdr:to>
        <xdr:sp macro="" textlink="">
          <xdr:nvSpPr>
            <xdr:cNvPr id="51250" name="Option Button 50" hidden="1">
              <a:extLst>
                <a:ext uri="{63B3BB69-23CF-44E3-9099-C40C66FF867C}">
                  <a14:compatExt spid="_x0000_s5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49</xdr:row>
          <xdr:rowOff>9525</xdr:rowOff>
        </xdr:from>
        <xdr:to>
          <xdr:col>14</xdr:col>
          <xdr:colOff>0</xdr:colOff>
          <xdr:row>49</xdr:row>
          <xdr:rowOff>228600</xdr:rowOff>
        </xdr:to>
        <xdr:sp macro="" textlink="">
          <xdr:nvSpPr>
            <xdr:cNvPr id="51251" name="Option Button 51" hidden="1">
              <a:extLst>
                <a:ext uri="{63B3BB69-23CF-44E3-9099-C40C66FF867C}">
                  <a14:compatExt spid="_x0000_s5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9525</xdr:rowOff>
        </xdr:from>
        <xdr:to>
          <xdr:col>14</xdr:col>
          <xdr:colOff>0</xdr:colOff>
          <xdr:row>52</xdr:row>
          <xdr:rowOff>228600</xdr:rowOff>
        </xdr:to>
        <xdr:sp macro="" textlink="">
          <xdr:nvSpPr>
            <xdr:cNvPr id="51252" name="Option Button 52" hidden="1">
              <a:extLst>
                <a:ext uri="{63B3BB69-23CF-44E3-9099-C40C66FF867C}">
                  <a14:compatExt spid="_x0000_s5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9525</xdr:rowOff>
        </xdr:from>
        <xdr:to>
          <xdr:col>14</xdr:col>
          <xdr:colOff>0</xdr:colOff>
          <xdr:row>53</xdr:row>
          <xdr:rowOff>228600</xdr:rowOff>
        </xdr:to>
        <xdr:sp macro="" textlink="">
          <xdr:nvSpPr>
            <xdr:cNvPr id="51253" name="Option Button 53" hidden="1">
              <a:extLst>
                <a:ext uri="{63B3BB69-23CF-44E3-9099-C40C66FF867C}">
                  <a14:compatExt spid="_x0000_s5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51</xdr:col>
          <xdr:colOff>57150</xdr:colOff>
          <xdr:row>35</xdr:row>
          <xdr:rowOff>171450</xdr:rowOff>
        </xdr:to>
        <xdr:sp macro="" textlink="">
          <xdr:nvSpPr>
            <xdr:cNvPr id="51254" name="Group Box 54" hidden="1">
              <a:extLst>
                <a:ext uri="{63B3BB69-23CF-44E3-9099-C40C66FF867C}">
                  <a14:compatExt spid="_x0000_s51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52</xdr:col>
          <xdr:colOff>0</xdr:colOff>
          <xdr:row>15</xdr:row>
          <xdr:rowOff>0</xdr:rowOff>
        </xdr:to>
        <xdr:sp macro="" textlink="">
          <xdr:nvSpPr>
            <xdr:cNvPr id="51255" name="Group Box 55" hidden="1">
              <a:extLst>
                <a:ext uri="{63B3BB69-23CF-44E3-9099-C40C66FF867C}">
                  <a14:compatExt spid="_x0000_s51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51</xdr:col>
          <xdr:colOff>57150</xdr:colOff>
          <xdr:row>45</xdr:row>
          <xdr:rowOff>0</xdr:rowOff>
        </xdr:to>
        <xdr:sp macro="" textlink="">
          <xdr:nvSpPr>
            <xdr:cNvPr id="51256" name="Group Box 56" hidden="1">
              <a:extLst>
                <a:ext uri="{63B3BB69-23CF-44E3-9099-C40C66FF867C}">
                  <a14:compatExt spid="_x0000_s51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52</xdr:col>
          <xdr:colOff>0</xdr:colOff>
          <xdr:row>22</xdr:row>
          <xdr:rowOff>0</xdr:rowOff>
        </xdr:to>
        <xdr:sp macro="" textlink="">
          <xdr:nvSpPr>
            <xdr:cNvPr id="51257" name="Group Box 57" hidden="1">
              <a:extLst>
                <a:ext uri="{63B3BB69-23CF-44E3-9099-C40C66FF867C}">
                  <a14:compatExt spid="_x0000_s51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0</xdr:rowOff>
        </xdr:from>
        <xdr:to>
          <xdr:col>52</xdr:col>
          <xdr:colOff>0</xdr:colOff>
          <xdr:row>57</xdr:row>
          <xdr:rowOff>0</xdr:rowOff>
        </xdr:to>
        <xdr:sp macro="" textlink="">
          <xdr:nvSpPr>
            <xdr:cNvPr id="51259" name="Group Box 59" hidden="1">
              <a:extLst>
                <a:ext uri="{63B3BB69-23CF-44E3-9099-C40C66FF867C}">
                  <a14:compatExt spid="_x0000_s51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58</xdr:row>
          <xdr:rowOff>485775</xdr:rowOff>
        </xdr:from>
        <xdr:to>
          <xdr:col>15</xdr:col>
          <xdr:colOff>66675</xdr:colOff>
          <xdr:row>59</xdr:row>
          <xdr:rowOff>200025</xdr:rowOff>
        </xdr:to>
        <xdr:sp macro="" textlink="">
          <xdr:nvSpPr>
            <xdr:cNvPr id="51260" name="Check Box 60" hidden="1">
              <a:extLst>
                <a:ext uri="{63B3BB69-23CF-44E3-9099-C40C66FF867C}">
                  <a14:compatExt spid="_x0000_s5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58</xdr:row>
          <xdr:rowOff>485775</xdr:rowOff>
        </xdr:from>
        <xdr:to>
          <xdr:col>38</xdr:col>
          <xdr:colOff>0</xdr:colOff>
          <xdr:row>59</xdr:row>
          <xdr:rowOff>209550</xdr:rowOff>
        </xdr:to>
        <xdr:sp macro="" textlink="">
          <xdr:nvSpPr>
            <xdr:cNvPr id="51261" name="Check Box 61" hidden="1">
              <a:extLst>
                <a:ext uri="{63B3BB69-23CF-44E3-9099-C40C66FF867C}">
                  <a14:compatExt spid="_x0000_s5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11</xdr:row>
          <xdr:rowOff>47625</xdr:rowOff>
        </xdr:from>
        <xdr:to>
          <xdr:col>4</xdr:col>
          <xdr:colOff>38100</xdr:colOff>
          <xdr:row>11</xdr:row>
          <xdr:rowOff>257175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476250</xdr:rowOff>
        </xdr:from>
        <xdr:to>
          <xdr:col>4</xdr:col>
          <xdr:colOff>9525</xdr:colOff>
          <xdr:row>16</xdr:row>
          <xdr:rowOff>200025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342900</xdr:rowOff>
        </xdr:from>
        <xdr:to>
          <xdr:col>4</xdr:col>
          <xdr:colOff>38100</xdr:colOff>
          <xdr:row>18</xdr:row>
          <xdr:rowOff>190500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4</xdr:col>
          <xdr:colOff>38100</xdr:colOff>
          <xdr:row>12</xdr:row>
          <xdr:rowOff>209550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371475</xdr:rowOff>
        </xdr:from>
        <xdr:to>
          <xdr:col>4</xdr:col>
          <xdr:colOff>38100</xdr:colOff>
          <xdr:row>13</xdr:row>
          <xdr:rowOff>200025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4</xdr:col>
          <xdr:colOff>38100</xdr:colOff>
          <xdr:row>14</xdr:row>
          <xdr:rowOff>209550</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371475</xdr:rowOff>
        </xdr:from>
        <xdr:to>
          <xdr:col>4</xdr:col>
          <xdr:colOff>38100</xdr:colOff>
          <xdr:row>15</xdr:row>
          <xdr:rowOff>200025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9525</xdr:rowOff>
        </xdr:from>
        <xdr:to>
          <xdr:col>3</xdr:col>
          <xdr:colOff>76200</xdr:colOff>
          <xdr:row>20</xdr:row>
          <xdr:rowOff>190500</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628650</xdr:rowOff>
        </xdr:from>
        <xdr:to>
          <xdr:col>4</xdr:col>
          <xdr:colOff>19050</xdr:colOff>
          <xdr:row>19</xdr:row>
          <xdr:rowOff>219075</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485775</xdr:rowOff>
        </xdr:from>
        <xdr:to>
          <xdr:col>4</xdr:col>
          <xdr:colOff>9525</xdr:colOff>
          <xdr:row>17</xdr:row>
          <xdr:rowOff>209550</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7</xdr:row>
          <xdr:rowOff>9525</xdr:rowOff>
        </xdr:from>
        <xdr:to>
          <xdr:col>42</xdr:col>
          <xdr:colOff>76200</xdr:colOff>
          <xdr:row>8</xdr:row>
          <xdr:rowOff>0</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8</xdr:row>
          <xdr:rowOff>9525</xdr:rowOff>
        </xdr:from>
        <xdr:to>
          <xdr:col>42</xdr:col>
          <xdr:colOff>76200</xdr:colOff>
          <xdr:row>9</xdr:row>
          <xdr:rowOff>0</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9</xdr:row>
          <xdr:rowOff>9525</xdr:rowOff>
        </xdr:from>
        <xdr:to>
          <xdr:col>42</xdr:col>
          <xdr:colOff>104775</xdr:colOff>
          <xdr:row>10</xdr:row>
          <xdr:rowOff>0</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10</xdr:row>
          <xdr:rowOff>9525</xdr:rowOff>
        </xdr:from>
        <xdr:to>
          <xdr:col>43</xdr:col>
          <xdr:colOff>0</xdr:colOff>
          <xdr:row>11</xdr:row>
          <xdr:rowOff>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12</xdr:row>
          <xdr:rowOff>9525</xdr:rowOff>
        </xdr:from>
        <xdr:to>
          <xdr:col>43</xdr:col>
          <xdr:colOff>0</xdr:colOff>
          <xdr:row>13</xdr:row>
          <xdr:rowOff>0</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13</xdr:row>
          <xdr:rowOff>9525</xdr:rowOff>
        </xdr:from>
        <xdr:to>
          <xdr:col>43</xdr:col>
          <xdr:colOff>0</xdr:colOff>
          <xdr:row>14</xdr:row>
          <xdr:rowOff>0</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18</xdr:row>
          <xdr:rowOff>9525</xdr:rowOff>
        </xdr:from>
        <xdr:to>
          <xdr:col>43</xdr:col>
          <xdr:colOff>0</xdr:colOff>
          <xdr:row>19</xdr:row>
          <xdr:rowOff>0</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17</xdr:row>
          <xdr:rowOff>9525</xdr:rowOff>
        </xdr:from>
        <xdr:to>
          <xdr:col>43</xdr:col>
          <xdr:colOff>0</xdr:colOff>
          <xdr:row>18</xdr:row>
          <xdr:rowOff>0</xdr:rowOff>
        </xdr:to>
        <xdr:sp macro="" textlink="">
          <xdr:nvSpPr>
            <xdr:cNvPr id="45083" name="Check Box 27"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38100</xdr:rowOff>
        </xdr:from>
        <xdr:to>
          <xdr:col>19</xdr:col>
          <xdr:colOff>0</xdr:colOff>
          <xdr:row>23</xdr:row>
          <xdr:rowOff>257175</xdr:rowOff>
        </xdr:to>
        <xdr:sp macro="" textlink="">
          <xdr:nvSpPr>
            <xdr:cNvPr id="45084" name="Option Button 28"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38100</xdr:rowOff>
        </xdr:from>
        <xdr:to>
          <xdr:col>36</xdr:col>
          <xdr:colOff>104775</xdr:colOff>
          <xdr:row>23</xdr:row>
          <xdr:rowOff>257175</xdr:rowOff>
        </xdr:to>
        <xdr:sp macro="" textlink="">
          <xdr:nvSpPr>
            <xdr:cNvPr id="45085" name="Option Button 29" hidden="1">
              <a:extLst>
                <a:ext uri="{63B3BB69-23CF-44E3-9099-C40C66FF867C}">
                  <a14:compatExt spid="_x0000_s4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19</xdr:row>
          <xdr:rowOff>19050</xdr:rowOff>
        </xdr:from>
        <xdr:to>
          <xdr:col>44</xdr:col>
          <xdr:colOff>114300</xdr:colOff>
          <xdr:row>19</xdr:row>
          <xdr:rowOff>209550</xdr:rowOff>
        </xdr:to>
        <xdr:sp macro="" textlink="">
          <xdr:nvSpPr>
            <xdr:cNvPr id="45088" name="Option Button 32" hidden="1">
              <a:extLst>
                <a:ext uri="{63B3BB69-23CF-44E3-9099-C40C66FF867C}">
                  <a14:compatExt spid="_x0000_s4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19</xdr:row>
          <xdr:rowOff>19050</xdr:rowOff>
        </xdr:from>
        <xdr:to>
          <xdr:col>41</xdr:col>
          <xdr:colOff>19050</xdr:colOff>
          <xdr:row>19</xdr:row>
          <xdr:rowOff>209550</xdr:rowOff>
        </xdr:to>
        <xdr:sp macro="" textlink="">
          <xdr:nvSpPr>
            <xdr:cNvPr id="45089" name="Option Button 33" hidden="1">
              <a:extLst>
                <a:ext uri="{63B3BB69-23CF-44E3-9099-C40C66FF867C}">
                  <a14:compatExt spid="_x0000_s4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11</xdr:row>
          <xdr:rowOff>9525</xdr:rowOff>
        </xdr:from>
        <xdr:to>
          <xdr:col>41</xdr:col>
          <xdr:colOff>9525</xdr:colOff>
          <xdr:row>12</xdr:row>
          <xdr:rowOff>0</xdr:rowOff>
        </xdr:to>
        <xdr:sp macro="" textlink="">
          <xdr:nvSpPr>
            <xdr:cNvPr id="45093" name="Option Button 37" hidden="1">
              <a:extLst>
                <a:ext uri="{63B3BB69-23CF-44E3-9099-C40C66FF867C}">
                  <a14:compatExt spid="_x0000_s4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11</xdr:row>
          <xdr:rowOff>9525</xdr:rowOff>
        </xdr:from>
        <xdr:to>
          <xdr:col>44</xdr:col>
          <xdr:colOff>114300</xdr:colOff>
          <xdr:row>12</xdr:row>
          <xdr:rowOff>0</xdr:rowOff>
        </xdr:to>
        <xdr:sp macro="" textlink="">
          <xdr:nvSpPr>
            <xdr:cNvPr id="45095" name="Option Button 39" hidden="1">
              <a:extLst>
                <a:ext uri="{63B3BB69-23CF-44E3-9099-C40C66FF867C}">
                  <a14:compatExt spid="_x0000_s4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16</xdr:row>
          <xdr:rowOff>9525</xdr:rowOff>
        </xdr:from>
        <xdr:to>
          <xdr:col>41</xdr:col>
          <xdr:colOff>9525</xdr:colOff>
          <xdr:row>17</xdr:row>
          <xdr:rowOff>0</xdr:rowOff>
        </xdr:to>
        <xdr:sp macro="" textlink="">
          <xdr:nvSpPr>
            <xdr:cNvPr id="45096" name="Option Button 40" hidden="1">
              <a:extLst>
                <a:ext uri="{63B3BB69-23CF-44E3-9099-C40C66FF867C}">
                  <a14:compatExt spid="_x0000_s45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16</xdr:row>
          <xdr:rowOff>9525</xdr:rowOff>
        </xdr:from>
        <xdr:to>
          <xdr:col>44</xdr:col>
          <xdr:colOff>114300</xdr:colOff>
          <xdr:row>17</xdr:row>
          <xdr:rowOff>0</xdr:rowOff>
        </xdr:to>
        <xdr:sp macro="" textlink="">
          <xdr:nvSpPr>
            <xdr:cNvPr id="45097" name="Option Button 41" hidden="1">
              <a:extLst>
                <a:ext uri="{63B3BB69-23CF-44E3-9099-C40C66FF867C}">
                  <a14:compatExt spid="_x0000_s4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xdr:row>
          <xdr:rowOff>0</xdr:rowOff>
        </xdr:from>
        <xdr:to>
          <xdr:col>51</xdr:col>
          <xdr:colOff>57150</xdr:colOff>
          <xdr:row>12</xdr:row>
          <xdr:rowOff>0</xdr:rowOff>
        </xdr:to>
        <xdr:sp macro="" textlink="">
          <xdr:nvSpPr>
            <xdr:cNvPr id="45098" name="Group Box 42" hidden="1">
              <a:extLst>
                <a:ext uri="{63B3BB69-23CF-44E3-9099-C40C66FF867C}">
                  <a14:compatExt spid="_x0000_s45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16</xdr:row>
          <xdr:rowOff>0</xdr:rowOff>
        </xdr:from>
        <xdr:to>
          <xdr:col>51</xdr:col>
          <xdr:colOff>57150</xdr:colOff>
          <xdr:row>17</xdr:row>
          <xdr:rowOff>0</xdr:rowOff>
        </xdr:to>
        <xdr:sp macro="" textlink="">
          <xdr:nvSpPr>
            <xdr:cNvPr id="45099" name="Group Box 43" hidden="1">
              <a:extLst>
                <a:ext uri="{63B3BB69-23CF-44E3-9099-C40C66FF867C}">
                  <a14:compatExt spid="_x0000_s45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19</xdr:row>
          <xdr:rowOff>0</xdr:rowOff>
        </xdr:from>
        <xdr:to>
          <xdr:col>51</xdr:col>
          <xdr:colOff>57150</xdr:colOff>
          <xdr:row>20</xdr:row>
          <xdr:rowOff>0</xdr:rowOff>
        </xdr:to>
        <xdr:sp macro="" textlink="">
          <xdr:nvSpPr>
            <xdr:cNvPr id="45100" name="Group Box 44" hidden="1">
              <a:extLst>
                <a:ext uri="{63B3BB69-23CF-44E3-9099-C40C66FF867C}">
                  <a14:compatExt spid="_x0000_s45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14</xdr:row>
          <xdr:rowOff>9525</xdr:rowOff>
        </xdr:from>
        <xdr:to>
          <xdr:col>41</xdr:col>
          <xdr:colOff>19050</xdr:colOff>
          <xdr:row>15</xdr:row>
          <xdr:rowOff>0</xdr:rowOff>
        </xdr:to>
        <xdr:sp macro="" textlink="">
          <xdr:nvSpPr>
            <xdr:cNvPr id="45102" name="Option Button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14</xdr:row>
          <xdr:rowOff>9525</xdr:rowOff>
        </xdr:from>
        <xdr:to>
          <xdr:col>44</xdr:col>
          <xdr:colOff>114300</xdr:colOff>
          <xdr:row>15</xdr:row>
          <xdr:rowOff>0</xdr:rowOff>
        </xdr:to>
        <xdr:sp macro="" textlink="">
          <xdr:nvSpPr>
            <xdr:cNvPr id="45103" name="Option Button 47" hidden="1">
              <a:extLst>
                <a:ext uri="{63B3BB69-23CF-44E3-9099-C40C66FF867C}">
                  <a14:compatExt spid="_x0000_s4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50</xdr:col>
          <xdr:colOff>0</xdr:colOff>
          <xdr:row>24</xdr:row>
          <xdr:rowOff>0</xdr:rowOff>
        </xdr:to>
        <xdr:sp macro="" textlink="">
          <xdr:nvSpPr>
            <xdr:cNvPr id="45104" name="Group Box 48" hidden="1">
              <a:extLst>
                <a:ext uri="{63B3BB69-23CF-44E3-9099-C40C66FF867C}">
                  <a14:compatExt spid="_x0000_s45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52</xdr:col>
          <xdr:colOff>0</xdr:colOff>
          <xdr:row>15</xdr:row>
          <xdr:rowOff>0</xdr:rowOff>
        </xdr:to>
        <xdr:sp macro="" textlink="">
          <xdr:nvSpPr>
            <xdr:cNvPr id="45105" name="Group Box 49" hidden="1">
              <a:extLst>
                <a:ext uri="{63B3BB69-23CF-44E3-9099-C40C66FF867C}">
                  <a14:compatExt spid="_x0000_s45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xdr:colOff>
          <xdr:row>24</xdr:row>
          <xdr:rowOff>9525</xdr:rowOff>
        </xdr:from>
        <xdr:to>
          <xdr:col>35</xdr:col>
          <xdr:colOff>85725</xdr:colOff>
          <xdr:row>25</xdr:row>
          <xdr:rowOff>0</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38100</xdr:rowOff>
        </xdr:from>
        <xdr:to>
          <xdr:col>3</xdr:col>
          <xdr:colOff>0</xdr:colOff>
          <xdr:row>51</xdr:row>
          <xdr:rowOff>257175</xdr:rowOff>
        </xdr:to>
        <xdr:sp macro="" textlink="">
          <xdr:nvSpPr>
            <xdr:cNvPr id="52271" name="Check Box 47" hidden="1">
              <a:extLst>
                <a:ext uri="{63B3BB69-23CF-44E3-9099-C40C66FF867C}">
                  <a14:compatExt spid="_x0000_s5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38100</xdr:rowOff>
        </xdr:from>
        <xdr:to>
          <xdr:col>3</xdr:col>
          <xdr:colOff>0</xdr:colOff>
          <xdr:row>52</xdr:row>
          <xdr:rowOff>257175</xdr:rowOff>
        </xdr:to>
        <xdr:sp macro="" textlink="">
          <xdr:nvSpPr>
            <xdr:cNvPr id="52274" name="Check Box 50" hidden="1">
              <a:extLst>
                <a:ext uri="{63B3BB69-23CF-44E3-9099-C40C66FF867C}">
                  <a14:compatExt spid="_x0000_s5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38100</xdr:rowOff>
        </xdr:from>
        <xdr:to>
          <xdr:col>3</xdr:col>
          <xdr:colOff>0</xdr:colOff>
          <xdr:row>54</xdr:row>
          <xdr:rowOff>257175</xdr:rowOff>
        </xdr:to>
        <xdr:sp macro="" textlink="">
          <xdr:nvSpPr>
            <xdr:cNvPr id="52277" name="Check Box 53" hidden="1">
              <a:extLst>
                <a:ext uri="{63B3BB69-23CF-44E3-9099-C40C66FF867C}">
                  <a14:compatExt spid="_x0000_s5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38100</xdr:rowOff>
        </xdr:from>
        <xdr:to>
          <xdr:col>3</xdr:col>
          <xdr:colOff>0</xdr:colOff>
          <xdr:row>55</xdr:row>
          <xdr:rowOff>257175</xdr:rowOff>
        </xdr:to>
        <xdr:sp macro="" textlink="">
          <xdr:nvSpPr>
            <xdr:cNvPr id="52280" name="Check Box 56" hidden="1">
              <a:extLst>
                <a:ext uri="{63B3BB69-23CF-44E3-9099-C40C66FF867C}">
                  <a14:compatExt spid="_x0000_s5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3</xdr:col>
          <xdr:colOff>0</xdr:colOff>
          <xdr:row>50</xdr:row>
          <xdr:rowOff>257175</xdr:rowOff>
        </xdr:to>
        <xdr:sp macro="" textlink="">
          <xdr:nvSpPr>
            <xdr:cNvPr id="52268" name="Check Box 44" hidden="1">
              <a:extLst>
                <a:ext uri="{63B3BB69-23CF-44E3-9099-C40C66FF867C}">
                  <a14:compatExt spid="_x0000_s5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38100</xdr:rowOff>
        </xdr:from>
        <xdr:to>
          <xdr:col>3</xdr:col>
          <xdr:colOff>104775</xdr:colOff>
          <xdr:row>32</xdr:row>
          <xdr:rowOff>257175</xdr:rowOff>
        </xdr:to>
        <xdr:sp macro="" textlink="">
          <xdr:nvSpPr>
            <xdr:cNvPr id="52256" name="Check Box 32" hidden="1">
              <a:extLst>
                <a:ext uri="{63B3BB69-23CF-44E3-9099-C40C66FF867C}">
                  <a14:compatExt spid="_x0000_s5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38100</xdr:rowOff>
        </xdr:from>
        <xdr:to>
          <xdr:col>3</xdr:col>
          <xdr:colOff>104775</xdr:colOff>
          <xdr:row>33</xdr:row>
          <xdr:rowOff>257175</xdr:rowOff>
        </xdr:to>
        <xdr:sp macro="" textlink="">
          <xdr:nvSpPr>
            <xdr:cNvPr id="52259" name="Check Box 35" hidden="1">
              <a:extLst>
                <a:ext uri="{63B3BB69-23CF-44E3-9099-C40C66FF867C}">
                  <a14:compatExt spid="_x0000_s5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38100</xdr:rowOff>
        </xdr:from>
        <xdr:to>
          <xdr:col>3</xdr:col>
          <xdr:colOff>104775</xdr:colOff>
          <xdr:row>35</xdr:row>
          <xdr:rowOff>257175</xdr:rowOff>
        </xdr:to>
        <xdr:sp macro="" textlink="">
          <xdr:nvSpPr>
            <xdr:cNvPr id="52262" name="Check Box 38" hidden="1">
              <a:extLst>
                <a:ext uri="{63B3BB69-23CF-44E3-9099-C40C66FF867C}">
                  <a14:compatExt spid="_x0000_s5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38100</xdr:rowOff>
        </xdr:from>
        <xdr:to>
          <xdr:col>3</xdr:col>
          <xdr:colOff>104775</xdr:colOff>
          <xdr:row>36</xdr:row>
          <xdr:rowOff>257175</xdr:rowOff>
        </xdr:to>
        <xdr:sp macro="" textlink="">
          <xdr:nvSpPr>
            <xdr:cNvPr id="52265" name="Check Box 41" hidden="1">
              <a:extLst>
                <a:ext uri="{63B3BB69-23CF-44E3-9099-C40C66FF867C}">
                  <a14:compatExt spid="_x0000_s5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38100</xdr:rowOff>
        </xdr:from>
        <xdr:to>
          <xdr:col>3</xdr:col>
          <xdr:colOff>104775</xdr:colOff>
          <xdr:row>31</xdr:row>
          <xdr:rowOff>257175</xdr:rowOff>
        </xdr:to>
        <xdr:sp macro="" textlink="">
          <xdr:nvSpPr>
            <xdr:cNvPr id="52253" name="Check Box 29" hidden="1">
              <a:extLst>
                <a:ext uri="{63B3BB69-23CF-44E3-9099-C40C66FF867C}">
                  <a14:compatExt spid="_x0000_s5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xdr:twoCellAnchor>
    <xdr:from>
      <xdr:col>0</xdr:col>
      <xdr:colOff>0</xdr:colOff>
      <xdr:row>37</xdr:row>
      <xdr:rowOff>0</xdr:rowOff>
    </xdr:from>
    <xdr:to>
      <xdr:col>57</xdr:col>
      <xdr:colOff>590550</xdr:colOff>
      <xdr:row>37</xdr:row>
      <xdr:rowOff>0</xdr:rowOff>
    </xdr:to>
    <xdr:sp macro="" textlink="">
      <xdr:nvSpPr>
        <xdr:cNvPr id="25" name="Line 101"/>
        <xdr:cNvSpPr>
          <a:spLocks noChangeShapeType="1"/>
        </xdr:cNvSpPr>
      </xdr:nvSpPr>
      <xdr:spPr bwMode="auto">
        <a:xfrm flipV="1">
          <a:off x="0" y="5505450"/>
          <a:ext cx="44024550" cy="0"/>
        </a:xfrm>
        <a:prstGeom prst="line">
          <a:avLst/>
        </a:prstGeom>
        <a:noFill/>
        <a:ln w="28575">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42</xdr:col>
          <xdr:colOff>0</xdr:colOff>
          <xdr:row>31</xdr:row>
          <xdr:rowOff>28575</xdr:rowOff>
        </xdr:from>
        <xdr:to>
          <xdr:col>45</xdr:col>
          <xdr:colOff>47625</xdr:colOff>
          <xdr:row>31</xdr:row>
          <xdr:rowOff>247650</xdr:rowOff>
        </xdr:to>
        <xdr:sp macro="" textlink="">
          <xdr:nvSpPr>
            <xdr:cNvPr id="52254" name="Check Box 30" hidden="1">
              <a:extLst>
                <a:ext uri="{63B3BB69-23CF-44E3-9099-C40C66FF867C}">
                  <a14:compatExt spid="_x0000_s5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xdr:row>
          <xdr:rowOff>28575</xdr:rowOff>
        </xdr:from>
        <xdr:to>
          <xdr:col>51</xdr:col>
          <xdr:colOff>38100</xdr:colOff>
          <xdr:row>31</xdr:row>
          <xdr:rowOff>247650</xdr:rowOff>
        </xdr:to>
        <xdr:sp macro="" textlink="">
          <xdr:nvSpPr>
            <xdr:cNvPr id="52255" name="Check Box 31" hidden="1">
              <a:extLst>
                <a:ext uri="{63B3BB69-23CF-44E3-9099-C40C66FF867C}">
                  <a14:compatExt spid="_x0000_s5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32</xdr:row>
          <xdr:rowOff>28575</xdr:rowOff>
        </xdr:from>
        <xdr:to>
          <xdr:col>45</xdr:col>
          <xdr:colOff>47625</xdr:colOff>
          <xdr:row>32</xdr:row>
          <xdr:rowOff>247650</xdr:rowOff>
        </xdr:to>
        <xdr:sp macro="" textlink="">
          <xdr:nvSpPr>
            <xdr:cNvPr id="52257" name="Check Box 33" hidden="1">
              <a:extLst>
                <a:ext uri="{63B3BB69-23CF-44E3-9099-C40C66FF867C}">
                  <a14:compatExt spid="_x0000_s5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xdr:row>
          <xdr:rowOff>28575</xdr:rowOff>
        </xdr:from>
        <xdr:to>
          <xdr:col>51</xdr:col>
          <xdr:colOff>38100</xdr:colOff>
          <xdr:row>32</xdr:row>
          <xdr:rowOff>247650</xdr:rowOff>
        </xdr:to>
        <xdr:sp macro="" textlink="">
          <xdr:nvSpPr>
            <xdr:cNvPr id="52258" name="Check Box 34" hidden="1">
              <a:extLst>
                <a:ext uri="{63B3BB69-23CF-44E3-9099-C40C66FF867C}">
                  <a14:compatExt spid="_x0000_s5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33</xdr:row>
          <xdr:rowOff>28575</xdr:rowOff>
        </xdr:from>
        <xdr:to>
          <xdr:col>45</xdr:col>
          <xdr:colOff>47625</xdr:colOff>
          <xdr:row>33</xdr:row>
          <xdr:rowOff>247650</xdr:rowOff>
        </xdr:to>
        <xdr:sp macro="" textlink="">
          <xdr:nvSpPr>
            <xdr:cNvPr id="52260" name="Check Box 36" hidden="1">
              <a:extLst>
                <a:ext uri="{63B3BB69-23CF-44E3-9099-C40C66FF867C}">
                  <a14:compatExt spid="_x0000_s5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xdr:row>
          <xdr:rowOff>28575</xdr:rowOff>
        </xdr:from>
        <xdr:to>
          <xdr:col>51</xdr:col>
          <xdr:colOff>38100</xdr:colOff>
          <xdr:row>33</xdr:row>
          <xdr:rowOff>247650</xdr:rowOff>
        </xdr:to>
        <xdr:sp macro="" textlink="">
          <xdr:nvSpPr>
            <xdr:cNvPr id="52261" name="Check Box 37" hidden="1">
              <a:extLst>
                <a:ext uri="{63B3BB69-23CF-44E3-9099-C40C66FF867C}">
                  <a14:compatExt spid="_x0000_s5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35</xdr:row>
          <xdr:rowOff>28575</xdr:rowOff>
        </xdr:from>
        <xdr:to>
          <xdr:col>45</xdr:col>
          <xdr:colOff>47625</xdr:colOff>
          <xdr:row>35</xdr:row>
          <xdr:rowOff>247650</xdr:rowOff>
        </xdr:to>
        <xdr:sp macro="" textlink="">
          <xdr:nvSpPr>
            <xdr:cNvPr id="52263" name="Check Box 39" hidden="1">
              <a:extLst>
                <a:ext uri="{63B3BB69-23CF-44E3-9099-C40C66FF867C}">
                  <a14:compatExt spid="_x0000_s5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xdr:row>
          <xdr:rowOff>28575</xdr:rowOff>
        </xdr:from>
        <xdr:to>
          <xdr:col>51</xdr:col>
          <xdr:colOff>38100</xdr:colOff>
          <xdr:row>35</xdr:row>
          <xdr:rowOff>247650</xdr:rowOff>
        </xdr:to>
        <xdr:sp macro="" textlink="">
          <xdr:nvSpPr>
            <xdr:cNvPr id="52264" name="Check Box 40" hidden="1">
              <a:extLst>
                <a:ext uri="{63B3BB69-23CF-44E3-9099-C40C66FF867C}">
                  <a14:compatExt spid="_x0000_s5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36</xdr:row>
          <xdr:rowOff>28575</xdr:rowOff>
        </xdr:from>
        <xdr:to>
          <xdr:col>45</xdr:col>
          <xdr:colOff>47625</xdr:colOff>
          <xdr:row>36</xdr:row>
          <xdr:rowOff>247650</xdr:rowOff>
        </xdr:to>
        <xdr:sp macro="" textlink="">
          <xdr:nvSpPr>
            <xdr:cNvPr id="52266" name="Check Box 42" hidden="1">
              <a:extLst>
                <a:ext uri="{63B3BB69-23CF-44E3-9099-C40C66FF867C}">
                  <a14:compatExt spid="_x0000_s5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xdr:row>
          <xdr:rowOff>28575</xdr:rowOff>
        </xdr:from>
        <xdr:to>
          <xdr:col>51</xdr:col>
          <xdr:colOff>38100</xdr:colOff>
          <xdr:row>36</xdr:row>
          <xdr:rowOff>247650</xdr:rowOff>
        </xdr:to>
        <xdr:sp macro="" textlink="">
          <xdr:nvSpPr>
            <xdr:cNvPr id="52267" name="Check Box 43" hidden="1">
              <a:extLst>
                <a:ext uri="{63B3BB69-23CF-44E3-9099-C40C66FF867C}">
                  <a14:compatExt spid="_x0000_s5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50</xdr:row>
          <xdr:rowOff>28575</xdr:rowOff>
        </xdr:from>
        <xdr:to>
          <xdr:col>45</xdr:col>
          <xdr:colOff>47625</xdr:colOff>
          <xdr:row>50</xdr:row>
          <xdr:rowOff>247650</xdr:rowOff>
        </xdr:to>
        <xdr:sp macro="" textlink="">
          <xdr:nvSpPr>
            <xdr:cNvPr id="52269" name="Check Box 45" hidden="1">
              <a:extLst>
                <a:ext uri="{63B3BB69-23CF-44E3-9099-C40C66FF867C}">
                  <a14:compatExt spid="_x0000_s5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50</xdr:row>
          <xdr:rowOff>28575</xdr:rowOff>
        </xdr:from>
        <xdr:to>
          <xdr:col>51</xdr:col>
          <xdr:colOff>38100</xdr:colOff>
          <xdr:row>50</xdr:row>
          <xdr:rowOff>247650</xdr:rowOff>
        </xdr:to>
        <xdr:sp macro="" textlink="">
          <xdr:nvSpPr>
            <xdr:cNvPr id="52270" name="Check Box 46" hidden="1">
              <a:extLst>
                <a:ext uri="{63B3BB69-23CF-44E3-9099-C40C66FF867C}">
                  <a14:compatExt spid="_x0000_s5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51</xdr:row>
          <xdr:rowOff>28575</xdr:rowOff>
        </xdr:from>
        <xdr:to>
          <xdr:col>45</xdr:col>
          <xdr:colOff>47625</xdr:colOff>
          <xdr:row>51</xdr:row>
          <xdr:rowOff>247650</xdr:rowOff>
        </xdr:to>
        <xdr:sp macro="" textlink="">
          <xdr:nvSpPr>
            <xdr:cNvPr id="52272" name="Check Box 48" hidden="1">
              <a:extLst>
                <a:ext uri="{63B3BB69-23CF-44E3-9099-C40C66FF867C}">
                  <a14:compatExt spid="_x0000_s5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51</xdr:row>
          <xdr:rowOff>28575</xdr:rowOff>
        </xdr:from>
        <xdr:to>
          <xdr:col>51</xdr:col>
          <xdr:colOff>38100</xdr:colOff>
          <xdr:row>51</xdr:row>
          <xdr:rowOff>247650</xdr:rowOff>
        </xdr:to>
        <xdr:sp macro="" textlink="">
          <xdr:nvSpPr>
            <xdr:cNvPr id="52273" name="Check Box 49" hidden="1">
              <a:extLst>
                <a:ext uri="{63B3BB69-23CF-44E3-9099-C40C66FF867C}">
                  <a14:compatExt spid="_x0000_s5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52</xdr:row>
          <xdr:rowOff>28575</xdr:rowOff>
        </xdr:from>
        <xdr:to>
          <xdr:col>45</xdr:col>
          <xdr:colOff>47625</xdr:colOff>
          <xdr:row>52</xdr:row>
          <xdr:rowOff>247650</xdr:rowOff>
        </xdr:to>
        <xdr:sp macro="" textlink="">
          <xdr:nvSpPr>
            <xdr:cNvPr id="52275" name="Check Box 51" hidden="1">
              <a:extLst>
                <a:ext uri="{63B3BB69-23CF-44E3-9099-C40C66FF867C}">
                  <a14:compatExt spid="_x0000_s5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52</xdr:row>
          <xdr:rowOff>28575</xdr:rowOff>
        </xdr:from>
        <xdr:to>
          <xdr:col>51</xdr:col>
          <xdr:colOff>38100</xdr:colOff>
          <xdr:row>52</xdr:row>
          <xdr:rowOff>247650</xdr:rowOff>
        </xdr:to>
        <xdr:sp macro="" textlink="">
          <xdr:nvSpPr>
            <xdr:cNvPr id="52276" name="Check Box 52" hidden="1">
              <a:extLst>
                <a:ext uri="{63B3BB69-23CF-44E3-9099-C40C66FF867C}">
                  <a14:compatExt spid="_x0000_s5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54</xdr:row>
          <xdr:rowOff>28575</xdr:rowOff>
        </xdr:from>
        <xdr:to>
          <xdr:col>45</xdr:col>
          <xdr:colOff>47625</xdr:colOff>
          <xdr:row>54</xdr:row>
          <xdr:rowOff>247650</xdr:rowOff>
        </xdr:to>
        <xdr:sp macro="" textlink="">
          <xdr:nvSpPr>
            <xdr:cNvPr id="52278" name="Check Box 54" hidden="1">
              <a:extLst>
                <a:ext uri="{63B3BB69-23CF-44E3-9099-C40C66FF867C}">
                  <a14:compatExt spid="_x0000_s5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54</xdr:row>
          <xdr:rowOff>28575</xdr:rowOff>
        </xdr:from>
        <xdr:to>
          <xdr:col>51</xdr:col>
          <xdr:colOff>38100</xdr:colOff>
          <xdr:row>54</xdr:row>
          <xdr:rowOff>247650</xdr:rowOff>
        </xdr:to>
        <xdr:sp macro="" textlink="">
          <xdr:nvSpPr>
            <xdr:cNvPr id="52279" name="Check Box 55" hidden="1">
              <a:extLst>
                <a:ext uri="{63B3BB69-23CF-44E3-9099-C40C66FF867C}">
                  <a14:compatExt spid="_x0000_s5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55</xdr:row>
          <xdr:rowOff>28575</xdr:rowOff>
        </xdr:from>
        <xdr:to>
          <xdr:col>45</xdr:col>
          <xdr:colOff>47625</xdr:colOff>
          <xdr:row>55</xdr:row>
          <xdr:rowOff>247650</xdr:rowOff>
        </xdr:to>
        <xdr:sp macro="" textlink="">
          <xdr:nvSpPr>
            <xdr:cNvPr id="52281" name="Check Box 57" hidden="1">
              <a:extLst>
                <a:ext uri="{63B3BB69-23CF-44E3-9099-C40C66FF867C}">
                  <a14:compatExt spid="_x0000_s5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55</xdr:row>
          <xdr:rowOff>28575</xdr:rowOff>
        </xdr:from>
        <xdr:to>
          <xdr:col>51</xdr:col>
          <xdr:colOff>38100</xdr:colOff>
          <xdr:row>55</xdr:row>
          <xdr:rowOff>247650</xdr:rowOff>
        </xdr:to>
        <xdr:sp macro="" textlink="">
          <xdr:nvSpPr>
            <xdr:cNvPr id="52282" name="Check Box 58" hidden="1">
              <a:extLst>
                <a:ext uri="{63B3BB69-23CF-44E3-9099-C40C66FF867C}">
                  <a14:compatExt spid="_x0000_s5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58</xdr:row>
          <xdr:rowOff>19050</xdr:rowOff>
        </xdr:from>
        <xdr:to>
          <xdr:col>42</xdr:col>
          <xdr:colOff>9525</xdr:colOff>
          <xdr:row>58</xdr:row>
          <xdr:rowOff>247650</xdr:rowOff>
        </xdr:to>
        <xdr:sp macro="" textlink="">
          <xdr:nvSpPr>
            <xdr:cNvPr id="52322" name="Check Box 98" hidden="1">
              <a:extLst>
                <a:ext uri="{63B3BB69-23CF-44E3-9099-C40C66FF867C}">
                  <a14:compatExt spid="_x0000_s5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42</xdr:col>
          <xdr:colOff>9525</xdr:colOff>
          <xdr:row>59</xdr:row>
          <xdr:rowOff>247650</xdr:rowOff>
        </xdr:to>
        <xdr:sp macro="" textlink="">
          <xdr:nvSpPr>
            <xdr:cNvPr id="52323" name="Check Box 99" hidden="1">
              <a:extLst>
                <a:ext uri="{63B3BB69-23CF-44E3-9099-C40C66FF867C}">
                  <a14:compatExt spid="_x0000_s5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28575</xdr:rowOff>
        </xdr:from>
        <xdr:to>
          <xdr:col>18</xdr:col>
          <xdr:colOff>0</xdr:colOff>
          <xdr:row>59</xdr:row>
          <xdr:rowOff>247650</xdr:rowOff>
        </xdr:to>
        <xdr:sp macro="" textlink="">
          <xdr:nvSpPr>
            <xdr:cNvPr id="52327" name="Check Box 103" hidden="1">
              <a:extLst>
                <a:ext uri="{63B3BB69-23CF-44E3-9099-C40C66FF867C}">
                  <a14:compatExt spid="_x0000_s5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15</xdr:row>
          <xdr:rowOff>9525</xdr:rowOff>
        </xdr:from>
        <xdr:to>
          <xdr:col>40</xdr:col>
          <xdr:colOff>0</xdr:colOff>
          <xdr:row>16</xdr:row>
          <xdr:rowOff>0</xdr:rowOff>
        </xdr:to>
        <xdr:sp macro="" textlink="">
          <xdr:nvSpPr>
            <xdr:cNvPr id="52335" name="Option Button 111" hidden="1">
              <a:extLst>
                <a:ext uri="{63B3BB69-23CF-44E3-9099-C40C66FF867C}">
                  <a14:compatExt spid="_x0000_s5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15</xdr:row>
          <xdr:rowOff>9525</xdr:rowOff>
        </xdr:from>
        <xdr:to>
          <xdr:col>47</xdr:col>
          <xdr:colOff>0</xdr:colOff>
          <xdr:row>16</xdr:row>
          <xdr:rowOff>0</xdr:rowOff>
        </xdr:to>
        <xdr:sp macro="" textlink="">
          <xdr:nvSpPr>
            <xdr:cNvPr id="52336" name="Option Button 112" hidden="1">
              <a:extLst>
                <a:ext uri="{63B3BB69-23CF-44E3-9099-C40C66FF867C}">
                  <a14:compatExt spid="_x0000_s5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16</xdr:row>
          <xdr:rowOff>9525</xdr:rowOff>
        </xdr:from>
        <xdr:to>
          <xdr:col>40</xdr:col>
          <xdr:colOff>0</xdr:colOff>
          <xdr:row>17</xdr:row>
          <xdr:rowOff>0</xdr:rowOff>
        </xdr:to>
        <xdr:sp macro="" textlink="">
          <xdr:nvSpPr>
            <xdr:cNvPr id="52337" name="Option Button 113" hidden="1">
              <a:extLst>
                <a:ext uri="{63B3BB69-23CF-44E3-9099-C40C66FF867C}">
                  <a14:compatExt spid="_x0000_s5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16</xdr:row>
          <xdr:rowOff>9525</xdr:rowOff>
        </xdr:from>
        <xdr:to>
          <xdr:col>47</xdr:col>
          <xdr:colOff>0</xdr:colOff>
          <xdr:row>17</xdr:row>
          <xdr:rowOff>0</xdr:rowOff>
        </xdr:to>
        <xdr:sp macro="" textlink="">
          <xdr:nvSpPr>
            <xdr:cNvPr id="52338" name="Option Button 114" hidden="1">
              <a:extLst>
                <a:ext uri="{63B3BB69-23CF-44E3-9099-C40C66FF867C}">
                  <a14:compatExt spid="_x0000_s5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17</xdr:row>
          <xdr:rowOff>9525</xdr:rowOff>
        </xdr:from>
        <xdr:to>
          <xdr:col>40</xdr:col>
          <xdr:colOff>0</xdr:colOff>
          <xdr:row>18</xdr:row>
          <xdr:rowOff>0</xdr:rowOff>
        </xdr:to>
        <xdr:sp macro="" textlink="">
          <xdr:nvSpPr>
            <xdr:cNvPr id="52339" name="Option Button 115" hidden="1">
              <a:extLst>
                <a:ext uri="{63B3BB69-23CF-44E3-9099-C40C66FF867C}">
                  <a14:compatExt spid="_x0000_s5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17</xdr:row>
          <xdr:rowOff>9525</xdr:rowOff>
        </xdr:from>
        <xdr:to>
          <xdr:col>47</xdr:col>
          <xdr:colOff>0</xdr:colOff>
          <xdr:row>18</xdr:row>
          <xdr:rowOff>0</xdr:rowOff>
        </xdr:to>
        <xdr:sp macro="" textlink="">
          <xdr:nvSpPr>
            <xdr:cNvPr id="52340" name="Option Button 116" hidden="1">
              <a:extLst>
                <a:ext uri="{63B3BB69-23CF-44E3-9099-C40C66FF867C}">
                  <a14:compatExt spid="_x0000_s5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18</xdr:row>
          <xdr:rowOff>9525</xdr:rowOff>
        </xdr:from>
        <xdr:to>
          <xdr:col>40</xdr:col>
          <xdr:colOff>0</xdr:colOff>
          <xdr:row>19</xdr:row>
          <xdr:rowOff>0</xdr:rowOff>
        </xdr:to>
        <xdr:sp macro="" textlink="">
          <xdr:nvSpPr>
            <xdr:cNvPr id="52341" name="Option Button 117" hidden="1">
              <a:extLst>
                <a:ext uri="{63B3BB69-23CF-44E3-9099-C40C66FF867C}">
                  <a14:compatExt spid="_x0000_s5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18</xdr:row>
          <xdr:rowOff>9525</xdr:rowOff>
        </xdr:from>
        <xdr:to>
          <xdr:col>47</xdr:col>
          <xdr:colOff>0</xdr:colOff>
          <xdr:row>19</xdr:row>
          <xdr:rowOff>0</xdr:rowOff>
        </xdr:to>
        <xdr:sp macro="" textlink="">
          <xdr:nvSpPr>
            <xdr:cNvPr id="52342" name="Option Button 118" hidden="1">
              <a:extLst>
                <a:ext uri="{63B3BB69-23CF-44E3-9099-C40C66FF867C}">
                  <a14:compatExt spid="_x0000_s5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21</xdr:row>
          <xdr:rowOff>9525</xdr:rowOff>
        </xdr:from>
        <xdr:to>
          <xdr:col>40</xdr:col>
          <xdr:colOff>0</xdr:colOff>
          <xdr:row>22</xdr:row>
          <xdr:rowOff>0</xdr:rowOff>
        </xdr:to>
        <xdr:sp macro="" textlink="">
          <xdr:nvSpPr>
            <xdr:cNvPr id="52343" name="Option Button 119" hidden="1">
              <a:extLst>
                <a:ext uri="{63B3BB69-23CF-44E3-9099-C40C66FF867C}">
                  <a14:compatExt spid="_x0000_s5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21</xdr:row>
          <xdr:rowOff>9525</xdr:rowOff>
        </xdr:from>
        <xdr:to>
          <xdr:col>47</xdr:col>
          <xdr:colOff>0</xdr:colOff>
          <xdr:row>22</xdr:row>
          <xdr:rowOff>0</xdr:rowOff>
        </xdr:to>
        <xdr:sp macro="" textlink="">
          <xdr:nvSpPr>
            <xdr:cNvPr id="52344" name="Option Button 120" hidden="1">
              <a:extLst>
                <a:ext uri="{63B3BB69-23CF-44E3-9099-C40C66FF867C}">
                  <a14:compatExt spid="_x0000_s5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9525</xdr:rowOff>
        </xdr:from>
        <xdr:to>
          <xdr:col>17</xdr:col>
          <xdr:colOff>0</xdr:colOff>
          <xdr:row>19</xdr:row>
          <xdr:rowOff>228600</xdr:rowOff>
        </xdr:to>
        <xdr:sp macro="" textlink="">
          <xdr:nvSpPr>
            <xdr:cNvPr id="52346" name="Option Button 122" hidden="1">
              <a:extLst>
                <a:ext uri="{63B3BB69-23CF-44E3-9099-C40C66FF867C}">
                  <a14:compatExt spid="_x0000_s5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9525</xdr:rowOff>
        </xdr:from>
        <xdr:to>
          <xdr:col>27</xdr:col>
          <xdr:colOff>0</xdr:colOff>
          <xdr:row>19</xdr:row>
          <xdr:rowOff>228600</xdr:rowOff>
        </xdr:to>
        <xdr:sp macro="" textlink="">
          <xdr:nvSpPr>
            <xdr:cNvPr id="52347" name="Option Button 123" hidden="1">
              <a:extLst>
                <a:ext uri="{63B3BB69-23CF-44E3-9099-C40C66FF867C}">
                  <a14:compatExt spid="_x0000_s5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28</xdr:row>
          <xdr:rowOff>9525</xdr:rowOff>
        </xdr:from>
        <xdr:to>
          <xdr:col>40</xdr:col>
          <xdr:colOff>0</xdr:colOff>
          <xdr:row>29</xdr:row>
          <xdr:rowOff>0</xdr:rowOff>
        </xdr:to>
        <xdr:sp macro="" textlink="">
          <xdr:nvSpPr>
            <xdr:cNvPr id="52348" name="Option Button 124" hidden="1">
              <a:extLst>
                <a:ext uri="{63B3BB69-23CF-44E3-9099-C40C66FF867C}">
                  <a14:compatExt spid="_x0000_s5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28</xdr:row>
          <xdr:rowOff>9525</xdr:rowOff>
        </xdr:from>
        <xdr:to>
          <xdr:col>47</xdr:col>
          <xdr:colOff>0</xdr:colOff>
          <xdr:row>29</xdr:row>
          <xdr:rowOff>0</xdr:rowOff>
        </xdr:to>
        <xdr:sp macro="" textlink="">
          <xdr:nvSpPr>
            <xdr:cNvPr id="52349" name="Option Button 125" hidden="1">
              <a:extLst>
                <a:ext uri="{63B3BB69-23CF-44E3-9099-C40C66FF867C}">
                  <a14:compatExt spid="_x0000_s5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20</xdr:row>
          <xdr:rowOff>9525</xdr:rowOff>
        </xdr:from>
        <xdr:to>
          <xdr:col>40</xdr:col>
          <xdr:colOff>0</xdr:colOff>
          <xdr:row>21</xdr:row>
          <xdr:rowOff>0</xdr:rowOff>
        </xdr:to>
        <xdr:sp macro="" textlink="">
          <xdr:nvSpPr>
            <xdr:cNvPr id="52350" name="Option Button 126" hidden="1">
              <a:extLst>
                <a:ext uri="{63B3BB69-23CF-44E3-9099-C40C66FF867C}">
                  <a14:compatExt spid="_x0000_s5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20</xdr:row>
          <xdr:rowOff>9525</xdr:rowOff>
        </xdr:from>
        <xdr:to>
          <xdr:col>47</xdr:col>
          <xdr:colOff>0</xdr:colOff>
          <xdr:row>21</xdr:row>
          <xdr:rowOff>0</xdr:rowOff>
        </xdr:to>
        <xdr:sp macro="" textlink="">
          <xdr:nvSpPr>
            <xdr:cNvPr id="52351" name="Option Button 127" hidden="1">
              <a:extLst>
                <a:ext uri="{63B3BB69-23CF-44E3-9099-C40C66FF867C}">
                  <a14:compatExt spid="_x0000_s5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45</xdr:row>
          <xdr:rowOff>9525</xdr:rowOff>
        </xdr:from>
        <xdr:to>
          <xdr:col>40</xdr:col>
          <xdr:colOff>0</xdr:colOff>
          <xdr:row>46</xdr:row>
          <xdr:rowOff>0</xdr:rowOff>
        </xdr:to>
        <xdr:sp macro="" textlink="">
          <xdr:nvSpPr>
            <xdr:cNvPr id="52352" name="Option Button 128" hidden="1">
              <a:extLst>
                <a:ext uri="{63B3BB69-23CF-44E3-9099-C40C66FF867C}">
                  <a14:compatExt spid="_x0000_s5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45</xdr:row>
          <xdr:rowOff>9525</xdr:rowOff>
        </xdr:from>
        <xdr:to>
          <xdr:col>47</xdr:col>
          <xdr:colOff>0</xdr:colOff>
          <xdr:row>46</xdr:row>
          <xdr:rowOff>0</xdr:rowOff>
        </xdr:to>
        <xdr:sp macro="" textlink="">
          <xdr:nvSpPr>
            <xdr:cNvPr id="52353" name="Option Button 129" hidden="1">
              <a:extLst>
                <a:ext uri="{63B3BB69-23CF-44E3-9099-C40C66FF867C}">
                  <a14:compatExt spid="_x0000_s5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47</xdr:row>
          <xdr:rowOff>9525</xdr:rowOff>
        </xdr:from>
        <xdr:to>
          <xdr:col>40</xdr:col>
          <xdr:colOff>0</xdr:colOff>
          <xdr:row>48</xdr:row>
          <xdr:rowOff>0</xdr:rowOff>
        </xdr:to>
        <xdr:sp macro="" textlink="">
          <xdr:nvSpPr>
            <xdr:cNvPr id="52355" name="Option Button 131" hidden="1">
              <a:extLst>
                <a:ext uri="{63B3BB69-23CF-44E3-9099-C40C66FF867C}">
                  <a14:compatExt spid="_x0000_s5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47</xdr:row>
          <xdr:rowOff>9525</xdr:rowOff>
        </xdr:from>
        <xdr:to>
          <xdr:col>47</xdr:col>
          <xdr:colOff>0</xdr:colOff>
          <xdr:row>48</xdr:row>
          <xdr:rowOff>0</xdr:rowOff>
        </xdr:to>
        <xdr:sp macro="" textlink="">
          <xdr:nvSpPr>
            <xdr:cNvPr id="52356" name="Option Button 132" hidden="1">
              <a:extLst>
                <a:ext uri="{63B3BB69-23CF-44E3-9099-C40C66FF867C}">
                  <a14:compatExt spid="_x0000_s5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24</xdr:row>
          <xdr:rowOff>9525</xdr:rowOff>
        </xdr:from>
        <xdr:to>
          <xdr:col>40</xdr:col>
          <xdr:colOff>0</xdr:colOff>
          <xdr:row>25</xdr:row>
          <xdr:rowOff>0</xdr:rowOff>
        </xdr:to>
        <xdr:sp macro="" textlink="">
          <xdr:nvSpPr>
            <xdr:cNvPr id="52361" name="Option Button 137" hidden="1">
              <a:extLst>
                <a:ext uri="{63B3BB69-23CF-44E3-9099-C40C66FF867C}">
                  <a14:compatExt spid="_x0000_s5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9525</xdr:rowOff>
        </xdr:from>
        <xdr:to>
          <xdr:col>22</xdr:col>
          <xdr:colOff>0</xdr:colOff>
          <xdr:row>25</xdr:row>
          <xdr:rowOff>0</xdr:rowOff>
        </xdr:to>
        <xdr:sp macro="" textlink="">
          <xdr:nvSpPr>
            <xdr:cNvPr id="52362" name="Option Button 138" hidden="1">
              <a:extLst>
                <a:ext uri="{63B3BB69-23CF-44E3-9099-C40C66FF867C}">
                  <a14:compatExt spid="_x0000_s5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56</xdr:row>
          <xdr:rowOff>19050</xdr:rowOff>
        </xdr:from>
        <xdr:to>
          <xdr:col>18</xdr:col>
          <xdr:colOff>0</xdr:colOff>
          <xdr:row>57</xdr:row>
          <xdr:rowOff>9525</xdr:rowOff>
        </xdr:to>
        <xdr:sp macro="" textlink="">
          <xdr:nvSpPr>
            <xdr:cNvPr id="52366" name="Option Button 142" hidden="1">
              <a:extLst>
                <a:ext uri="{63B3BB69-23CF-44E3-9099-C40C66FF867C}">
                  <a14:compatExt spid="_x0000_s5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56</xdr:row>
          <xdr:rowOff>19050</xdr:rowOff>
        </xdr:from>
        <xdr:to>
          <xdr:col>29</xdr:col>
          <xdr:colOff>0</xdr:colOff>
          <xdr:row>57</xdr:row>
          <xdr:rowOff>9525</xdr:rowOff>
        </xdr:to>
        <xdr:sp macro="" textlink="">
          <xdr:nvSpPr>
            <xdr:cNvPr id="52367" name="Option Button 143" hidden="1">
              <a:extLst>
                <a:ext uri="{63B3BB69-23CF-44E3-9099-C40C66FF867C}">
                  <a14:compatExt spid="_x0000_s5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56</xdr:row>
          <xdr:rowOff>19050</xdr:rowOff>
        </xdr:from>
        <xdr:to>
          <xdr:col>42</xdr:col>
          <xdr:colOff>0</xdr:colOff>
          <xdr:row>57</xdr:row>
          <xdr:rowOff>9525</xdr:rowOff>
        </xdr:to>
        <xdr:sp macro="" textlink="">
          <xdr:nvSpPr>
            <xdr:cNvPr id="52368" name="Option Button 144" hidden="1">
              <a:extLst>
                <a:ext uri="{63B3BB69-23CF-44E3-9099-C40C66FF867C}">
                  <a14:compatExt spid="_x0000_s5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58</xdr:row>
          <xdr:rowOff>38100</xdr:rowOff>
        </xdr:from>
        <xdr:to>
          <xdr:col>18</xdr:col>
          <xdr:colOff>0</xdr:colOff>
          <xdr:row>58</xdr:row>
          <xdr:rowOff>257175</xdr:rowOff>
        </xdr:to>
        <xdr:sp macro="" textlink="">
          <xdr:nvSpPr>
            <xdr:cNvPr id="52369" name="Option Button 145" hidden="1">
              <a:extLst>
                <a:ext uri="{63B3BB69-23CF-44E3-9099-C40C66FF867C}">
                  <a14:compatExt spid="_x0000_s5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58</xdr:row>
          <xdr:rowOff>38100</xdr:rowOff>
        </xdr:from>
        <xdr:to>
          <xdr:col>29</xdr:col>
          <xdr:colOff>0</xdr:colOff>
          <xdr:row>58</xdr:row>
          <xdr:rowOff>257175</xdr:rowOff>
        </xdr:to>
        <xdr:sp macro="" textlink="">
          <xdr:nvSpPr>
            <xdr:cNvPr id="52370" name="Option Button 146" hidden="1">
              <a:extLst>
                <a:ext uri="{63B3BB69-23CF-44E3-9099-C40C66FF867C}">
                  <a14:compatExt spid="_x0000_s5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15</xdr:row>
          <xdr:rowOff>0</xdr:rowOff>
        </xdr:from>
        <xdr:to>
          <xdr:col>52</xdr:col>
          <xdr:colOff>0</xdr:colOff>
          <xdr:row>16</xdr:row>
          <xdr:rowOff>0</xdr:rowOff>
        </xdr:to>
        <xdr:sp macro="" textlink="">
          <xdr:nvSpPr>
            <xdr:cNvPr id="52371" name="Group Box 147" hidden="1">
              <a:extLst>
                <a:ext uri="{63B3BB69-23CF-44E3-9099-C40C66FF867C}">
                  <a14:compatExt spid="_x0000_s52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16</xdr:row>
          <xdr:rowOff>0</xdr:rowOff>
        </xdr:from>
        <xdr:to>
          <xdr:col>52</xdr:col>
          <xdr:colOff>0</xdr:colOff>
          <xdr:row>17</xdr:row>
          <xdr:rowOff>0</xdr:rowOff>
        </xdr:to>
        <xdr:sp macro="" textlink="">
          <xdr:nvSpPr>
            <xdr:cNvPr id="52372" name="Group Box 148" hidden="1">
              <a:extLst>
                <a:ext uri="{63B3BB69-23CF-44E3-9099-C40C66FF867C}">
                  <a14:compatExt spid="_x0000_s52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52</xdr:col>
          <xdr:colOff>0</xdr:colOff>
          <xdr:row>18</xdr:row>
          <xdr:rowOff>0</xdr:rowOff>
        </xdr:to>
        <xdr:sp macro="" textlink="">
          <xdr:nvSpPr>
            <xdr:cNvPr id="52373" name="Group Box 149" hidden="1">
              <a:extLst>
                <a:ext uri="{63B3BB69-23CF-44E3-9099-C40C66FF867C}">
                  <a14:compatExt spid="_x0000_s52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18</xdr:row>
          <xdr:rowOff>0</xdr:rowOff>
        </xdr:from>
        <xdr:to>
          <xdr:col>52</xdr:col>
          <xdr:colOff>0</xdr:colOff>
          <xdr:row>19</xdr:row>
          <xdr:rowOff>0</xdr:rowOff>
        </xdr:to>
        <xdr:sp macro="" textlink="">
          <xdr:nvSpPr>
            <xdr:cNvPr id="52374" name="Group Box 150" hidden="1">
              <a:extLst>
                <a:ext uri="{63B3BB69-23CF-44E3-9099-C40C66FF867C}">
                  <a14:compatExt spid="_x0000_s52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20</xdr:row>
          <xdr:rowOff>0</xdr:rowOff>
        </xdr:from>
        <xdr:to>
          <xdr:col>52</xdr:col>
          <xdr:colOff>0</xdr:colOff>
          <xdr:row>21</xdr:row>
          <xdr:rowOff>0</xdr:rowOff>
        </xdr:to>
        <xdr:sp macro="" textlink="">
          <xdr:nvSpPr>
            <xdr:cNvPr id="52375" name="Group Box 151" hidden="1">
              <a:extLst>
                <a:ext uri="{63B3BB69-23CF-44E3-9099-C40C66FF867C}">
                  <a14:compatExt spid="_x0000_s52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21</xdr:row>
          <xdr:rowOff>0</xdr:rowOff>
        </xdr:from>
        <xdr:to>
          <xdr:col>52</xdr:col>
          <xdr:colOff>0</xdr:colOff>
          <xdr:row>22</xdr:row>
          <xdr:rowOff>0</xdr:rowOff>
        </xdr:to>
        <xdr:sp macro="" textlink="">
          <xdr:nvSpPr>
            <xdr:cNvPr id="52376" name="Group Box 152" hidden="1">
              <a:extLst>
                <a:ext uri="{63B3BB69-23CF-44E3-9099-C40C66FF867C}">
                  <a14:compatExt spid="_x0000_s52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52</xdr:col>
          <xdr:colOff>0</xdr:colOff>
          <xdr:row>29</xdr:row>
          <xdr:rowOff>0</xdr:rowOff>
        </xdr:to>
        <xdr:sp macro="" textlink="">
          <xdr:nvSpPr>
            <xdr:cNvPr id="52377" name="Group Box 153" hidden="1">
              <a:extLst>
                <a:ext uri="{63B3BB69-23CF-44E3-9099-C40C66FF867C}">
                  <a14:compatExt spid="_x0000_s52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45</xdr:col>
          <xdr:colOff>0</xdr:colOff>
          <xdr:row>25</xdr:row>
          <xdr:rowOff>0</xdr:rowOff>
        </xdr:to>
        <xdr:sp macro="" textlink="">
          <xdr:nvSpPr>
            <xdr:cNvPr id="52378" name="Group Box 154" hidden="1">
              <a:extLst>
                <a:ext uri="{63B3BB69-23CF-44E3-9099-C40C66FF867C}">
                  <a14:compatExt spid="_x0000_s52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52</xdr:col>
          <xdr:colOff>0</xdr:colOff>
          <xdr:row>20</xdr:row>
          <xdr:rowOff>0</xdr:rowOff>
        </xdr:to>
        <xdr:sp macro="" textlink="">
          <xdr:nvSpPr>
            <xdr:cNvPr id="52379" name="Group Box 155" hidden="1">
              <a:extLst>
                <a:ext uri="{63B3BB69-23CF-44E3-9099-C40C66FF867C}">
                  <a14:compatExt spid="_x0000_s52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xdr:row>
          <xdr:rowOff>0</xdr:rowOff>
        </xdr:from>
        <xdr:to>
          <xdr:col>45</xdr:col>
          <xdr:colOff>0</xdr:colOff>
          <xdr:row>24</xdr:row>
          <xdr:rowOff>0</xdr:rowOff>
        </xdr:to>
        <xdr:sp macro="" textlink="">
          <xdr:nvSpPr>
            <xdr:cNvPr id="52382" name="Group Box 158" hidden="1">
              <a:extLst>
                <a:ext uri="{63B3BB69-23CF-44E3-9099-C40C66FF867C}">
                  <a14:compatExt spid="_x0000_s52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xdr:row>
          <xdr:rowOff>0</xdr:rowOff>
        </xdr:from>
        <xdr:to>
          <xdr:col>45</xdr:col>
          <xdr:colOff>0</xdr:colOff>
          <xdr:row>27</xdr:row>
          <xdr:rowOff>0</xdr:rowOff>
        </xdr:to>
        <xdr:sp macro="" textlink="">
          <xdr:nvSpPr>
            <xdr:cNvPr id="52385" name="Group Box 161" hidden="1">
              <a:extLst>
                <a:ext uri="{63B3BB69-23CF-44E3-9099-C40C66FF867C}">
                  <a14:compatExt spid="_x0000_s52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27</xdr:row>
          <xdr:rowOff>0</xdr:rowOff>
        </xdr:from>
        <xdr:to>
          <xdr:col>45</xdr:col>
          <xdr:colOff>0</xdr:colOff>
          <xdr:row>28</xdr:row>
          <xdr:rowOff>0</xdr:rowOff>
        </xdr:to>
        <xdr:sp macro="" textlink="">
          <xdr:nvSpPr>
            <xdr:cNvPr id="52386" name="Group Box 162" hidden="1">
              <a:extLst>
                <a:ext uri="{63B3BB69-23CF-44E3-9099-C40C66FF867C}">
                  <a14:compatExt spid="_x0000_s52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45</xdr:col>
          <xdr:colOff>0</xdr:colOff>
          <xdr:row>45</xdr:row>
          <xdr:rowOff>0</xdr:rowOff>
        </xdr:to>
        <xdr:sp macro="" textlink="">
          <xdr:nvSpPr>
            <xdr:cNvPr id="52387" name="Group Box 163" hidden="1">
              <a:extLst>
                <a:ext uri="{63B3BB69-23CF-44E3-9099-C40C66FF867C}">
                  <a14:compatExt spid="_x0000_s52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xdr:row>
          <xdr:rowOff>0</xdr:rowOff>
        </xdr:from>
        <xdr:to>
          <xdr:col>45</xdr:col>
          <xdr:colOff>0</xdr:colOff>
          <xdr:row>47</xdr:row>
          <xdr:rowOff>0</xdr:rowOff>
        </xdr:to>
        <xdr:sp macro="" textlink="">
          <xdr:nvSpPr>
            <xdr:cNvPr id="52388" name="Group Box 164" hidden="1">
              <a:extLst>
                <a:ext uri="{63B3BB69-23CF-44E3-9099-C40C66FF867C}">
                  <a14:compatExt spid="_x0000_s52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20</xdr:col>
          <xdr:colOff>9525</xdr:colOff>
          <xdr:row>47</xdr:row>
          <xdr:rowOff>0</xdr:rowOff>
        </xdr:to>
        <xdr:sp macro="" textlink="">
          <xdr:nvSpPr>
            <xdr:cNvPr id="52389" name="Group Box 165" hidden="1">
              <a:extLst>
                <a:ext uri="{63B3BB69-23CF-44E3-9099-C40C66FF867C}">
                  <a14:compatExt spid="_x0000_s52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45</xdr:row>
          <xdr:rowOff>0</xdr:rowOff>
        </xdr:from>
        <xdr:to>
          <xdr:col>52</xdr:col>
          <xdr:colOff>0</xdr:colOff>
          <xdr:row>46</xdr:row>
          <xdr:rowOff>0</xdr:rowOff>
        </xdr:to>
        <xdr:sp macro="" textlink="">
          <xdr:nvSpPr>
            <xdr:cNvPr id="52390" name="Group Box 166" hidden="1">
              <a:extLst>
                <a:ext uri="{63B3BB69-23CF-44E3-9099-C40C66FF867C}">
                  <a14:compatExt spid="_x0000_s52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52</xdr:col>
          <xdr:colOff>0</xdr:colOff>
          <xdr:row>48</xdr:row>
          <xdr:rowOff>0</xdr:rowOff>
        </xdr:to>
        <xdr:sp macro="" textlink="">
          <xdr:nvSpPr>
            <xdr:cNvPr id="52391" name="Group Box 167" hidden="1">
              <a:extLst>
                <a:ext uri="{63B3BB69-23CF-44E3-9099-C40C66FF867C}">
                  <a14:compatExt spid="_x0000_s52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9525</xdr:rowOff>
        </xdr:from>
        <xdr:to>
          <xdr:col>51</xdr:col>
          <xdr:colOff>57150</xdr:colOff>
          <xdr:row>57</xdr:row>
          <xdr:rowOff>9525</xdr:rowOff>
        </xdr:to>
        <xdr:sp macro="" textlink="">
          <xdr:nvSpPr>
            <xdr:cNvPr id="52392" name="Group Box 168" hidden="1">
              <a:extLst>
                <a:ext uri="{63B3BB69-23CF-44E3-9099-C40C66FF867C}">
                  <a14:compatExt spid="_x0000_s52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38100</xdr:rowOff>
        </xdr:from>
        <xdr:to>
          <xdr:col>3</xdr:col>
          <xdr:colOff>104775</xdr:colOff>
          <xdr:row>34</xdr:row>
          <xdr:rowOff>257175</xdr:rowOff>
        </xdr:to>
        <xdr:sp macro="" textlink="">
          <xdr:nvSpPr>
            <xdr:cNvPr id="52394" name="Check Box 170" hidden="1">
              <a:extLst>
                <a:ext uri="{63B3BB69-23CF-44E3-9099-C40C66FF867C}">
                  <a14:compatExt spid="_x0000_s5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34</xdr:row>
          <xdr:rowOff>28575</xdr:rowOff>
        </xdr:from>
        <xdr:to>
          <xdr:col>45</xdr:col>
          <xdr:colOff>47625</xdr:colOff>
          <xdr:row>34</xdr:row>
          <xdr:rowOff>247650</xdr:rowOff>
        </xdr:to>
        <xdr:sp macro="" textlink="">
          <xdr:nvSpPr>
            <xdr:cNvPr id="52395" name="Check Box 171" hidden="1">
              <a:extLst>
                <a:ext uri="{63B3BB69-23CF-44E3-9099-C40C66FF867C}">
                  <a14:compatExt spid="_x0000_s5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xdr:row>
          <xdr:rowOff>28575</xdr:rowOff>
        </xdr:from>
        <xdr:to>
          <xdr:col>51</xdr:col>
          <xdr:colOff>38100</xdr:colOff>
          <xdr:row>34</xdr:row>
          <xdr:rowOff>247650</xdr:rowOff>
        </xdr:to>
        <xdr:sp macro="" textlink="">
          <xdr:nvSpPr>
            <xdr:cNvPr id="52396" name="Check Box 172" hidden="1">
              <a:extLst>
                <a:ext uri="{63B3BB69-23CF-44E3-9099-C40C66FF867C}">
                  <a14:compatExt spid="_x0000_s5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38100</xdr:rowOff>
        </xdr:from>
        <xdr:to>
          <xdr:col>3</xdr:col>
          <xdr:colOff>104775</xdr:colOff>
          <xdr:row>53</xdr:row>
          <xdr:rowOff>257175</xdr:rowOff>
        </xdr:to>
        <xdr:sp macro="" textlink="">
          <xdr:nvSpPr>
            <xdr:cNvPr id="52398" name="Check Box 174" hidden="1">
              <a:extLst>
                <a:ext uri="{63B3BB69-23CF-44E3-9099-C40C66FF867C}">
                  <a14:compatExt spid="_x0000_s5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53</xdr:row>
          <xdr:rowOff>28575</xdr:rowOff>
        </xdr:from>
        <xdr:to>
          <xdr:col>45</xdr:col>
          <xdr:colOff>47625</xdr:colOff>
          <xdr:row>53</xdr:row>
          <xdr:rowOff>247650</xdr:rowOff>
        </xdr:to>
        <xdr:sp macro="" textlink="">
          <xdr:nvSpPr>
            <xdr:cNvPr id="52399" name="Check Box 175" hidden="1">
              <a:extLst>
                <a:ext uri="{63B3BB69-23CF-44E3-9099-C40C66FF867C}">
                  <a14:compatExt spid="_x0000_s5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53</xdr:row>
          <xdr:rowOff>28575</xdr:rowOff>
        </xdr:from>
        <xdr:to>
          <xdr:col>51</xdr:col>
          <xdr:colOff>38100</xdr:colOff>
          <xdr:row>53</xdr:row>
          <xdr:rowOff>247650</xdr:rowOff>
        </xdr:to>
        <xdr:sp macro="" textlink="">
          <xdr:nvSpPr>
            <xdr:cNvPr id="52400" name="Check Box 176" hidden="1">
              <a:extLst>
                <a:ext uri="{63B3BB69-23CF-44E3-9099-C40C66FF867C}">
                  <a14:compatExt spid="_x0000_s5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xdr:row>
          <xdr:rowOff>9525</xdr:rowOff>
        </xdr:from>
        <xdr:to>
          <xdr:col>44</xdr:col>
          <xdr:colOff>114300</xdr:colOff>
          <xdr:row>24</xdr:row>
          <xdr:rowOff>0</xdr:rowOff>
        </xdr:to>
        <xdr:sp macro="" textlink="">
          <xdr:nvSpPr>
            <xdr:cNvPr id="52403" name="Check Box 179" hidden="1">
              <a:extLst>
                <a:ext uri="{63B3BB69-23CF-44E3-9099-C40C66FF867C}">
                  <a14:compatExt spid="_x0000_s5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26</xdr:row>
          <xdr:rowOff>9525</xdr:rowOff>
        </xdr:from>
        <xdr:to>
          <xdr:col>44</xdr:col>
          <xdr:colOff>123825</xdr:colOff>
          <xdr:row>27</xdr:row>
          <xdr:rowOff>0</xdr:rowOff>
        </xdr:to>
        <xdr:sp macro="" textlink="">
          <xdr:nvSpPr>
            <xdr:cNvPr id="52404" name="Check Box 180" hidden="1">
              <a:extLst>
                <a:ext uri="{63B3BB69-23CF-44E3-9099-C40C66FF867C}">
                  <a14:compatExt spid="_x0000_s5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27</xdr:row>
          <xdr:rowOff>9525</xdr:rowOff>
        </xdr:from>
        <xdr:to>
          <xdr:col>45</xdr:col>
          <xdr:colOff>0</xdr:colOff>
          <xdr:row>28</xdr:row>
          <xdr:rowOff>0</xdr:rowOff>
        </xdr:to>
        <xdr:sp macro="" textlink="">
          <xdr:nvSpPr>
            <xdr:cNvPr id="52405" name="Check Box 181" hidden="1">
              <a:extLst>
                <a:ext uri="{63B3BB69-23CF-44E3-9099-C40C66FF867C}">
                  <a14:compatExt spid="_x0000_s5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44</xdr:row>
          <xdr:rowOff>9525</xdr:rowOff>
        </xdr:from>
        <xdr:to>
          <xdr:col>45</xdr:col>
          <xdr:colOff>0</xdr:colOff>
          <xdr:row>45</xdr:row>
          <xdr:rowOff>0</xdr:rowOff>
        </xdr:to>
        <xdr:sp macro="" textlink="">
          <xdr:nvSpPr>
            <xdr:cNvPr id="52406" name="Check Box 182" hidden="1">
              <a:extLst>
                <a:ext uri="{63B3BB69-23CF-44E3-9099-C40C66FF867C}">
                  <a14:compatExt spid="_x0000_s5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9525</xdr:rowOff>
        </xdr:from>
        <xdr:to>
          <xdr:col>20</xdr:col>
          <xdr:colOff>0</xdr:colOff>
          <xdr:row>47</xdr:row>
          <xdr:rowOff>0</xdr:rowOff>
        </xdr:to>
        <xdr:sp macro="" textlink="">
          <xdr:nvSpPr>
            <xdr:cNvPr id="52407" name="Check Box 183" hidden="1">
              <a:extLst>
                <a:ext uri="{63B3BB69-23CF-44E3-9099-C40C66FF867C}">
                  <a14:compatExt spid="_x0000_s5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46</xdr:row>
          <xdr:rowOff>9525</xdr:rowOff>
        </xdr:from>
        <xdr:to>
          <xdr:col>45</xdr:col>
          <xdr:colOff>0</xdr:colOff>
          <xdr:row>47</xdr:row>
          <xdr:rowOff>0</xdr:rowOff>
        </xdr:to>
        <xdr:sp macro="" textlink="">
          <xdr:nvSpPr>
            <xdr:cNvPr id="52408" name="Check Box 184" hidden="1">
              <a:extLst>
                <a:ext uri="{63B3BB69-23CF-44E3-9099-C40C66FF867C}">
                  <a14:compatExt spid="_x0000_s5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8</xdr:row>
          <xdr:rowOff>76200</xdr:rowOff>
        </xdr:from>
        <xdr:to>
          <xdr:col>4</xdr:col>
          <xdr:colOff>95250</xdr:colOff>
          <xdr:row>8</xdr:row>
          <xdr:rowOff>295275</xdr:rowOff>
        </xdr:to>
        <xdr:sp macro="" textlink="">
          <xdr:nvSpPr>
            <xdr:cNvPr id="94233" name="Check Box 25" hidden="1">
              <a:extLst>
                <a:ext uri="{63B3BB69-23CF-44E3-9099-C40C66FF867C}">
                  <a14:compatExt spid="_x0000_s9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28575</xdr:rowOff>
        </xdr:from>
        <xdr:to>
          <xdr:col>4</xdr:col>
          <xdr:colOff>95250</xdr:colOff>
          <xdr:row>10</xdr:row>
          <xdr:rowOff>247650</xdr:rowOff>
        </xdr:to>
        <xdr:sp macro="" textlink="">
          <xdr:nvSpPr>
            <xdr:cNvPr id="94234" name="Check Box 26" hidden="1">
              <a:extLst>
                <a:ext uri="{63B3BB69-23CF-44E3-9099-C40C66FF867C}">
                  <a14:compatExt spid="_x0000_s9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28575</xdr:rowOff>
        </xdr:from>
        <xdr:to>
          <xdr:col>4</xdr:col>
          <xdr:colOff>95250</xdr:colOff>
          <xdr:row>13</xdr:row>
          <xdr:rowOff>247650</xdr:rowOff>
        </xdr:to>
        <xdr:sp macro="" textlink="">
          <xdr:nvSpPr>
            <xdr:cNvPr id="94235" name="Check Box 27" hidden="1">
              <a:extLst>
                <a:ext uri="{63B3BB69-23CF-44E3-9099-C40C66FF867C}">
                  <a14:compatExt spid="_x0000_s9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11</xdr:row>
          <xdr:rowOff>47625</xdr:rowOff>
        </xdr:from>
        <xdr:to>
          <xdr:col>11</xdr:col>
          <xdr:colOff>47625</xdr:colOff>
          <xdr:row>12</xdr:row>
          <xdr:rowOff>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A.-Nehmer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38100</xdr:rowOff>
        </xdr:from>
        <xdr:to>
          <xdr:col>14</xdr:col>
          <xdr:colOff>0</xdr:colOff>
          <xdr:row>17</xdr:row>
          <xdr:rowOff>257175</xdr:rowOff>
        </xdr:to>
        <xdr:sp macro="" textlink="">
          <xdr:nvSpPr>
            <xdr:cNvPr id="4245" name="Option Button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38100</xdr:rowOff>
        </xdr:from>
        <xdr:to>
          <xdr:col>26</xdr:col>
          <xdr:colOff>0</xdr:colOff>
          <xdr:row>17</xdr:row>
          <xdr:rowOff>257175</xdr:rowOff>
        </xdr:to>
        <xdr:sp macro="" textlink="">
          <xdr:nvSpPr>
            <xdr:cNvPr id="4246" name="Option Button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xdr:row>
          <xdr:rowOff>38100</xdr:rowOff>
        </xdr:from>
        <xdr:to>
          <xdr:col>36</xdr:col>
          <xdr:colOff>9525</xdr:colOff>
          <xdr:row>17</xdr:row>
          <xdr:rowOff>257175</xdr:rowOff>
        </xdr:to>
        <xdr:sp macro="" textlink="">
          <xdr:nvSpPr>
            <xdr:cNvPr id="4247" name="Option Button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17</xdr:row>
          <xdr:rowOff>38100</xdr:rowOff>
        </xdr:from>
        <xdr:to>
          <xdr:col>45</xdr:col>
          <xdr:colOff>114300</xdr:colOff>
          <xdr:row>17</xdr:row>
          <xdr:rowOff>257175</xdr:rowOff>
        </xdr:to>
        <xdr:sp macro="" textlink="">
          <xdr:nvSpPr>
            <xdr:cNvPr id="4248" name="Option Button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21</xdr:row>
          <xdr:rowOff>19050</xdr:rowOff>
        </xdr:from>
        <xdr:to>
          <xdr:col>45</xdr:col>
          <xdr:colOff>114300</xdr:colOff>
          <xdr:row>22</xdr:row>
          <xdr:rowOff>9525</xdr:rowOff>
        </xdr:to>
        <xdr:sp macro="" textlink="">
          <xdr:nvSpPr>
            <xdr:cNvPr id="4249" name="Option Button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21</xdr:row>
          <xdr:rowOff>219075</xdr:rowOff>
        </xdr:from>
        <xdr:to>
          <xdr:col>45</xdr:col>
          <xdr:colOff>114300</xdr:colOff>
          <xdr:row>22</xdr:row>
          <xdr:rowOff>219075</xdr:rowOff>
        </xdr:to>
        <xdr:sp macro="" textlink="">
          <xdr:nvSpPr>
            <xdr:cNvPr id="4251" name="Option Button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23</xdr:row>
          <xdr:rowOff>9525</xdr:rowOff>
        </xdr:from>
        <xdr:to>
          <xdr:col>45</xdr:col>
          <xdr:colOff>114300</xdr:colOff>
          <xdr:row>24</xdr:row>
          <xdr:rowOff>0</xdr:rowOff>
        </xdr:to>
        <xdr:sp macro="" textlink="">
          <xdr:nvSpPr>
            <xdr:cNvPr id="4254" name="Option Button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24</xdr:row>
          <xdr:rowOff>0</xdr:rowOff>
        </xdr:from>
        <xdr:to>
          <xdr:col>45</xdr:col>
          <xdr:colOff>114300</xdr:colOff>
          <xdr:row>25</xdr:row>
          <xdr:rowOff>0</xdr:rowOff>
        </xdr:to>
        <xdr:sp macro="" textlink="">
          <xdr:nvSpPr>
            <xdr:cNvPr id="4255" name="Option Button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25</xdr:row>
          <xdr:rowOff>9525</xdr:rowOff>
        </xdr:from>
        <xdr:to>
          <xdr:col>45</xdr:col>
          <xdr:colOff>114300</xdr:colOff>
          <xdr:row>26</xdr:row>
          <xdr:rowOff>0</xdr:rowOff>
        </xdr:to>
        <xdr:sp macro="" textlink="">
          <xdr:nvSpPr>
            <xdr:cNvPr id="4258" name="Option Button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114300</xdr:colOff>
          <xdr:row>27</xdr:row>
          <xdr:rowOff>0</xdr:rowOff>
        </xdr:to>
        <xdr:sp macro="" textlink="">
          <xdr:nvSpPr>
            <xdr:cNvPr id="4259" name="Option Button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27</xdr:row>
          <xdr:rowOff>9525</xdr:rowOff>
        </xdr:from>
        <xdr:to>
          <xdr:col>45</xdr:col>
          <xdr:colOff>114300</xdr:colOff>
          <xdr:row>28</xdr:row>
          <xdr:rowOff>0</xdr:rowOff>
        </xdr:to>
        <xdr:sp macro="" textlink="">
          <xdr:nvSpPr>
            <xdr:cNvPr id="4261" name="Option Button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28</xdr:row>
          <xdr:rowOff>0</xdr:rowOff>
        </xdr:from>
        <xdr:to>
          <xdr:col>45</xdr:col>
          <xdr:colOff>114300</xdr:colOff>
          <xdr:row>29</xdr:row>
          <xdr:rowOff>0</xdr:rowOff>
        </xdr:to>
        <xdr:sp macro="" textlink="">
          <xdr:nvSpPr>
            <xdr:cNvPr id="4262" name="Option Button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29</xdr:row>
          <xdr:rowOff>9525</xdr:rowOff>
        </xdr:from>
        <xdr:to>
          <xdr:col>45</xdr:col>
          <xdr:colOff>114300</xdr:colOff>
          <xdr:row>30</xdr:row>
          <xdr:rowOff>0</xdr:rowOff>
        </xdr:to>
        <xdr:sp macro="" textlink="">
          <xdr:nvSpPr>
            <xdr:cNvPr id="4263" name="Option Button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30</xdr:row>
          <xdr:rowOff>0</xdr:rowOff>
        </xdr:from>
        <xdr:to>
          <xdr:col>45</xdr:col>
          <xdr:colOff>114300</xdr:colOff>
          <xdr:row>31</xdr:row>
          <xdr:rowOff>0</xdr:rowOff>
        </xdr:to>
        <xdr:sp macro="" textlink="">
          <xdr:nvSpPr>
            <xdr:cNvPr id="4264" name="Option Button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31</xdr:row>
          <xdr:rowOff>9525</xdr:rowOff>
        </xdr:from>
        <xdr:to>
          <xdr:col>45</xdr:col>
          <xdr:colOff>114300</xdr:colOff>
          <xdr:row>32</xdr:row>
          <xdr:rowOff>0</xdr:rowOff>
        </xdr:to>
        <xdr:sp macro="" textlink="">
          <xdr:nvSpPr>
            <xdr:cNvPr id="4265" name="Option Button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32</xdr:row>
          <xdr:rowOff>0</xdr:rowOff>
        </xdr:from>
        <xdr:to>
          <xdr:col>45</xdr:col>
          <xdr:colOff>114300</xdr:colOff>
          <xdr:row>33</xdr:row>
          <xdr:rowOff>0</xdr:rowOff>
        </xdr:to>
        <xdr:sp macro="" textlink="">
          <xdr:nvSpPr>
            <xdr:cNvPr id="4266" name="Option Button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50</xdr:col>
          <xdr:colOff>0</xdr:colOff>
          <xdr:row>23</xdr:row>
          <xdr:rowOff>0</xdr:rowOff>
        </xdr:to>
        <xdr:sp macro="" textlink="">
          <xdr:nvSpPr>
            <xdr:cNvPr id="4269" name="Group Box 173" hidden="1">
              <a:extLst>
                <a:ext uri="{63B3BB69-23CF-44E3-9099-C40C66FF867C}">
                  <a14:compatExt spid="_x0000_s4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50</xdr:col>
          <xdr:colOff>0</xdr:colOff>
          <xdr:row>25</xdr:row>
          <xdr:rowOff>0</xdr:rowOff>
        </xdr:to>
        <xdr:sp macro="" textlink="">
          <xdr:nvSpPr>
            <xdr:cNvPr id="4270" name="Group Box 174" hidden="1">
              <a:extLst>
                <a:ext uri="{63B3BB69-23CF-44E3-9099-C40C66FF867C}">
                  <a14:compatExt spid="_x0000_s4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50</xdr:col>
          <xdr:colOff>0</xdr:colOff>
          <xdr:row>27</xdr:row>
          <xdr:rowOff>0</xdr:rowOff>
        </xdr:to>
        <xdr:sp macro="" textlink="">
          <xdr:nvSpPr>
            <xdr:cNvPr id="4271" name="Group Box 175" hidden="1">
              <a:extLst>
                <a:ext uri="{63B3BB69-23CF-44E3-9099-C40C66FF867C}">
                  <a14:compatExt spid="_x0000_s4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50</xdr:col>
          <xdr:colOff>0</xdr:colOff>
          <xdr:row>29</xdr:row>
          <xdr:rowOff>0</xdr:rowOff>
        </xdr:to>
        <xdr:sp macro="" textlink="">
          <xdr:nvSpPr>
            <xdr:cNvPr id="4272" name="Group Box 176" hidden="1">
              <a:extLst>
                <a:ext uri="{63B3BB69-23CF-44E3-9099-C40C66FF867C}">
                  <a14:compatExt spid="_x0000_s4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50</xdr:col>
          <xdr:colOff>0</xdr:colOff>
          <xdr:row>31</xdr:row>
          <xdr:rowOff>0</xdr:rowOff>
        </xdr:to>
        <xdr:sp macro="" textlink="">
          <xdr:nvSpPr>
            <xdr:cNvPr id="4273" name="Group Box 177" hidden="1">
              <a:extLst>
                <a:ext uri="{63B3BB69-23CF-44E3-9099-C40C66FF867C}">
                  <a14:compatExt spid="_x0000_s4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50</xdr:col>
          <xdr:colOff>0</xdr:colOff>
          <xdr:row>33</xdr:row>
          <xdr:rowOff>0</xdr:rowOff>
        </xdr:to>
        <xdr:sp macro="" textlink="">
          <xdr:nvSpPr>
            <xdr:cNvPr id="4274" name="Group Box 178" hidden="1">
              <a:extLst>
                <a:ext uri="{63B3BB69-23CF-44E3-9099-C40C66FF867C}">
                  <a14:compatExt spid="_x0000_s4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18</xdr:row>
          <xdr:rowOff>9525</xdr:rowOff>
        </xdr:from>
        <xdr:to>
          <xdr:col>45</xdr:col>
          <xdr:colOff>114300</xdr:colOff>
          <xdr:row>19</xdr:row>
          <xdr:rowOff>0</xdr:rowOff>
        </xdr:to>
        <xdr:sp macro="" textlink="">
          <xdr:nvSpPr>
            <xdr:cNvPr id="4276" name="Option Button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19</xdr:row>
          <xdr:rowOff>9525</xdr:rowOff>
        </xdr:from>
        <xdr:to>
          <xdr:col>45</xdr:col>
          <xdr:colOff>114300</xdr:colOff>
          <xdr:row>20</xdr:row>
          <xdr:rowOff>0</xdr:rowOff>
        </xdr:to>
        <xdr:sp macro="" textlink="">
          <xdr:nvSpPr>
            <xdr:cNvPr id="4277" name="Option Button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52</xdr:col>
          <xdr:colOff>0</xdr:colOff>
          <xdr:row>21</xdr:row>
          <xdr:rowOff>0</xdr:rowOff>
        </xdr:to>
        <xdr:sp macro="" textlink="">
          <xdr:nvSpPr>
            <xdr:cNvPr id="4278" name="Group Box 182" hidden="1">
              <a:extLst>
                <a:ext uri="{63B3BB69-23CF-44E3-9099-C40C66FF867C}">
                  <a14:compatExt spid="_x0000_s4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9525</xdr:colOff>
      <xdr:row>40</xdr:row>
      <xdr:rowOff>95250</xdr:rowOff>
    </xdr:from>
    <xdr:to>
      <xdr:col>7</xdr:col>
      <xdr:colOff>190500</xdr:colOff>
      <xdr:row>40</xdr:row>
      <xdr:rowOff>95250</xdr:rowOff>
    </xdr:to>
    <xdr:sp macro="" textlink="">
      <xdr:nvSpPr>
        <xdr:cNvPr id="2" name="Line 1"/>
        <xdr:cNvSpPr>
          <a:spLocks noChangeShapeType="1"/>
        </xdr:cNvSpPr>
      </xdr:nvSpPr>
      <xdr:spPr bwMode="auto">
        <a:xfrm>
          <a:off x="1533525" y="6572250"/>
          <a:ext cx="399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47</xdr:row>
      <xdr:rowOff>0</xdr:rowOff>
    </xdr:from>
    <xdr:to>
      <xdr:col>8</xdr:col>
      <xdr:colOff>390525</xdr:colOff>
      <xdr:row>51</xdr:row>
      <xdr:rowOff>0</xdr:rowOff>
    </xdr:to>
    <xdr:sp macro="" textlink="">
      <xdr:nvSpPr>
        <xdr:cNvPr id="3" name="Rectangle 2"/>
        <xdr:cNvSpPr>
          <a:spLocks noChangeArrowheads="1"/>
        </xdr:cNvSpPr>
      </xdr:nvSpPr>
      <xdr:spPr bwMode="auto">
        <a:xfrm>
          <a:off x="6153150" y="7610475"/>
          <a:ext cx="333375" cy="6477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39</xdr:row>
      <xdr:rowOff>161925</xdr:rowOff>
    </xdr:from>
    <xdr:to>
      <xdr:col>8</xdr:col>
      <xdr:colOff>228600</xdr:colOff>
      <xdr:row>51</xdr:row>
      <xdr:rowOff>123825</xdr:rowOff>
    </xdr:to>
    <xdr:sp macro="" textlink="">
      <xdr:nvSpPr>
        <xdr:cNvPr id="4" name="Line 3"/>
        <xdr:cNvSpPr>
          <a:spLocks noChangeShapeType="1"/>
        </xdr:cNvSpPr>
      </xdr:nvSpPr>
      <xdr:spPr bwMode="auto">
        <a:xfrm flipH="1">
          <a:off x="6324600" y="6477000"/>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52</xdr:row>
      <xdr:rowOff>0</xdr:rowOff>
    </xdr:from>
    <xdr:to>
      <xdr:col>12</xdr:col>
      <xdr:colOff>180975</xdr:colOff>
      <xdr:row>52</xdr:row>
      <xdr:rowOff>0</xdr:rowOff>
    </xdr:to>
    <xdr:sp macro="" textlink="">
      <xdr:nvSpPr>
        <xdr:cNvPr id="5" name="Line 4"/>
        <xdr:cNvSpPr>
          <a:spLocks noChangeShapeType="1"/>
        </xdr:cNvSpPr>
      </xdr:nvSpPr>
      <xdr:spPr bwMode="auto">
        <a:xfrm>
          <a:off x="5495925" y="8420100"/>
          <a:ext cx="382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47</xdr:row>
      <xdr:rowOff>123825</xdr:rowOff>
    </xdr:from>
    <xdr:to>
      <xdr:col>8</xdr:col>
      <xdr:colOff>276225</xdr:colOff>
      <xdr:row>49</xdr:row>
      <xdr:rowOff>114300</xdr:rowOff>
    </xdr:to>
    <xdr:sp macro="" textlink="">
      <xdr:nvSpPr>
        <xdr:cNvPr id="6" name="Rectangle 5"/>
        <xdr:cNvSpPr>
          <a:spLocks noChangeArrowheads="1"/>
        </xdr:cNvSpPr>
      </xdr:nvSpPr>
      <xdr:spPr bwMode="auto">
        <a:xfrm>
          <a:off x="6276975" y="7734300"/>
          <a:ext cx="952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44</xdr:row>
      <xdr:rowOff>76200</xdr:rowOff>
    </xdr:from>
    <xdr:to>
      <xdr:col>10</xdr:col>
      <xdr:colOff>419100</xdr:colOff>
      <xdr:row>44</xdr:row>
      <xdr:rowOff>76200</xdr:rowOff>
    </xdr:to>
    <xdr:sp macro="" textlink="">
      <xdr:nvSpPr>
        <xdr:cNvPr id="7" name="Line 6"/>
        <xdr:cNvSpPr>
          <a:spLocks noChangeShapeType="1"/>
        </xdr:cNvSpPr>
      </xdr:nvSpPr>
      <xdr:spPr bwMode="auto">
        <a:xfrm flipV="1">
          <a:off x="5495925" y="72009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238125</xdr:colOff>
      <xdr:row>45</xdr:row>
      <xdr:rowOff>0</xdr:rowOff>
    </xdr:from>
    <xdr:to>
      <xdr:col>11</xdr:col>
      <xdr:colOff>238125</xdr:colOff>
      <xdr:row>46</xdr:row>
      <xdr:rowOff>38100</xdr:rowOff>
    </xdr:to>
    <xdr:sp macro="" textlink="">
      <xdr:nvSpPr>
        <xdr:cNvPr id="8" name="Line 7"/>
        <xdr:cNvSpPr>
          <a:spLocks noChangeShapeType="1"/>
        </xdr:cNvSpPr>
      </xdr:nvSpPr>
      <xdr:spPr bwMode="auto">
        <a:xfrm>
          <a:off x="8620125" y="72866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43</xdr:row>
      <xdr:rowOff>0</xdr:rowOff>
    </xdr:from>
    <xdr:to>
      <xdr:col>11</xdr:col>
      <xdr:colOff>238125</xdr:colOff>
      <xdr:row>43</xdr:row>
      <xdr:rowOff>123825</xdr:rowOff>
    </xdr:to>
    <xdr:sp macro="" textlink="">
      <xdr:nvSpPr>
        <xdr:cNvPr id="9" name="Line 8"/>
        <xdr:cNvSpPr>
          <a:spLocks noChangeShapeType="1"/>
        </xdr:cNvSpPr>
      </xdr:nvSpPr>
      <xdr:spPr bwMode="auto">
        <a:xfrm flipV="1">
          <a:off x="8620125" y="69627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57150</xdr:rowOff>
    </xdr:from>
    <xdr:to>
      <xdr:col>2</xdr:col>
      <xdr:colOff>0</xdr:colOff>
      <xdr:row>29</xdr:row>
      <xdr:rowOff>108857</xdr:rowOff>
    </xdr:to>
    <xdr:sp macro="" textlink="">
      <xdr:nvSpPr>
        <xdr:cNvPr id="10" name="Line 11"/>
        <xdr:cNvSpPr>
          <a:spLocks noChangeShapeType="1"/>
        </xdr:cNvSpPr>
      </xdr:nvSpPr>
      <xdr:spPr bwMode="auto">
        <a:xfrm>
          <a:off x="2476500" y="3288846"/>
          <a:ext cx="0" cy="13103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15</xdr:row>
      <xdr:rowOff>66675</xdr:rowOff>
    </xdr:from>
    <xdr:to>
      <xdr:col>2</xdr:col>
      <xdr:colOff>133350</xdr:colOff>
      <xdr:row>18</xdr:row>
      <xdr:rowOff>76200</xdr:rowOff>
    </xdr:to>
    <xdr:grpSp>
      <xdr:nvGrpSpPr>
        <xdr:cNvPr id="11" name="Group 12"/>
        <xdr:cNvGrpSpPr>
          <a:grpSpLocks/>
        </xdr:cNvGrpSpPr>
      </xdr:nvGrpSpPr>
      <xdr:grpSpPr bwMode="auto">
        <a:xfrm>
          <a:off x="2333625" y="2247900"/>
          <a:ext cx="276225" cy="542925"/>
          <a:chOff x="245" y="248"/>
          <a:chExt cx="29" cy="50"/>
        </a:xfrm>
      </xdr:grpSpPr>
      <xdr:sp macro="" textlink="">
        <xdr:nvSpPr>
          <xdr:cNvPr id="12" name="Rectangle 13"/>
          <xdr:cNvSpPr>
            <a:spLocks noChangeArrowheads="1"/>
          </xdr:cNvSpPr>
        </xdr:nvSpPr>
        <xdr:spPr bwMode="auto">
          <a:xfrm>
            <a:off x="245" y="248"/>
            <a:ext cx="29" cy="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sp macro="" textlink="">
        <xdr:nvSpPr>
          <xdr:cNvPr id="13" name="Text Box 14"/>
          <xdr:cNvSpPr txBox="1">
            <a:spLocks noChangeArrowheads="1"/>
          </xdr:cNvSpPr>
        </xdr:nvSpPr>
        <xdr:spPr bwMode="auto">
          <a:xfrm>
            <a:off x="261" y="250"/>
            <a:ext cx="11"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0" tIns="46800" rIns="0" bIns="46800" anchor="ctr" upright="1"/>
          <a:lstStyle/>
          <a:p>
            <a:pPr algn="ctr" rtl="0">
              <a:defRPr sz="1000"/>
            </a:pPr>
            <a:r>
              <a:rPr lang="de-DE" sz="500" b="0" i="0" u="none" strike="noStrike" baseline="0">
                <a:solidFill>
                  <a:srgbClr val="000000"/>
                </a:solidFill>
                <a:latin typeface="Arial"/>
                <a:cs typeface="Arial"/>
              </a:rPr>
              <a:t>NA-Schutz</a:t>
            </a:r>
          </a:p>
        </xdr:txBody>
      </xdr:sp>
      <xdr:sp macro="" textlink="">
        <xdr:nvSpPr>
          <xdr:cNvPr id="14" name="Line 15"/>
          <xdr:cNvSpPr>
            <a:spLocks noChangeShapeType="1"/>
          </xdr:cNvSpPr>
        </xdr:nvSpPr>
        <xdr:spPr bwMode="auto">
          <a:xfrm flipV="1">
            <a:off x="256" y="288"/>
            <a:ext cx="0" cy="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5" name="Group 16"/>
          <xdr:cNvGrpSpPr>
            <a:grpSpLocks/>
          </xdr:cNvGrpSpPr>
        </xdr:nvGrpSpPr>
        <xdr:grpSpPr bwMode="auto">
          <a:xfrm>
            <a:off x="250" y="251"/>
            <a:ext cx="7" cy="18"/>
            <a:chOff x="250" y="251"/>
            <a:chExt cx="7" cy="18"/>
          </a:xfrm>
        </xdr:grpSpPr>
        <xdr:sp macro="" textlink="">
          <xdr:nvSpPr>
            <xdr:cNvPr id="20" name="Line 17"/>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8"/>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Oval 19"/>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16" name="Group 20"/>
          <xdr:cNvGrpSpPr>
            <a:grpSpLocks/>
          </xdr:cNvGrpSpPr>
        </xdr:nvGrpSpPr>
        <xdr:grpSpPr bwMode="auto">
          <a:xfrm>
            <a:off x="250" y="270"/>
            <a:ext cx="7" cy="18"/>
            <a:chOff x="250" y="251"/>
            <a:chExt cx="7" cy="18"/>
          </a:xfrm>
        </xdr:grpSpPr>
        <xdr:sp macro="" textlink="">
          <xdr:nvSpPr>
            <xdr:cNvPr id="17" name="Line 21"/>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2"/>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Oval 23"/>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0</xdr:colOff>
      <xdr:row>33</xdr:row>
      <xdr:rowOff>161925</xdr:rowOff>
    </xdr:from>
    <xdr:to>
      <xdr:col>2</xdr:col>
      <xdr:colOff>0</xdr:colOff>
      <xdr:row>36</xdr:row>
      <xdr:rowOff>0</xdr:rowOff>
    </xdr:to>
    <xdr:sp macro="" textlink="">
      <xdr:nvSpPr>
        <xdr:cNvPr id="23" name="Line 24"/>
        <xdr:cNvSpPr>
          <a:spLocks noChangeShapeType="1"/>
        </xdr:cNvSpPr>
      </xdr:nvSpPr>
      <xdr:spPr bwMode="auto">
        <a:xfrm>
          <a:off x="1524000" y="55054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39</xdr:row>
      <xdr:rowOff>19050</xdr:rowOff>
    </xdr:from>
    <xdr:to>
      <xdr:col>8</xdr:col>
      <xdr:colOff>228600</xdr:colOff>
      <xdr:row>39</xdr:row>
      <xdr:rowOff>152400</xdr:rowOff>
    </xdr:to>
    <xdr:grpSp>
      <xdr:nvGrpSpPr>
        <xdr:cNvPr id="24" name="Group 25"/>
        <xdr:cNvGrpSpPr>
          <a:grpSpLocks/>
        </xdr:cNvGrpSpPr>
      </xdr:nvGrpSpPr>
      <xdr:grpSpPr bwMode="auto">
        <a:xfrm>
          <a:off x="5238750" y="6029325"/>
          <a:ext cx="152400" cy="133350"/>
          <a:chOff x="54" y="738"/>
          <a:chExt cx="16" cy="14"/>
        </a:xfrm>
      </xdr:grpSpPr>
      <xdr:sp macro="" textlink="">
        <xdr:nvSpPr>
          <xdr:cNvPr id="25" name="Line 26"/>
          <xdr:cNvSpPr>
            <a:spLocks noChangeShapeType="1"/>
          </xdr:cNvSpPr>
        </xdr:nvSpPr>
        <xdr:spPr bwMode="auto">
          <a:xfrm>
            <a:off x="61" y="738"/>
            <a:ext cx="9"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6" name="Line 27"/>
          <xdr:cNvSpPr>
            <a:spLocks noChangeShapeType="1"/>
          </xdr:cNvSpPr>
        </xdr:nvSpPr>
        <xdr:spPr bwMode="auto">
          <a:xfrm flipH="1">
            <a:off x="55" y="74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27" name="Line 28"/>
          <xdr:cNvSpPr>
            <a:spLocks noChangeShapeType="1"/>
          </xdr:cNvSpPr>
        </xdr:nvSpPr>
        <xdr:spPr bwMode="auto">
          <a:xfrm flipH="1">
            <a:off x="60" y="742"/>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8" name="Line 29"/>
          <xdr:cNvSpPr>
            <a:spLocks noChangeShapeType="1"/>
          </xdr:cNvSpPr>
        </xdr:nvSpPr>
        <xdr:spPr bwMode="auto">
          <a:xfrm flipH="1" flipV="1">
            <a:off x="58" y="741"/>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9" name="Line 30"/>
          <xdr:cNvSpPr>
            <a:spLocks noChangeShapeType="1"/>
          </xdr:cNvSpPr>
        </xdr:nvSpPr>
        <xdr:spPr bwMode="auto">
          <a:xfrm flipH="1">
            <a:off x="55" y="741"/>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a:off x="55" y="743"/>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flipH="1">
            <a:off x="54" y="746"/>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95250</xdr:colOff>
      <xdr:row>26</xdr:row>
      <xdr:rowOff>114300</xdr:rowOff>
    </xdr:from>
    <xdr:to>
      <xdr:col>8</xdr:col>
      <xdr:colOff>371475</xdr:colOff>
      <xdr:row>26</xdr:row>
      <xdr:rowOff>114300</xdr:rowOff>
    </xdr:to>
    <xdr:sp macro="" textlink="">
      <xdr:nvSpPr>
        <xdr:cNvPr id="32" name="Line 33"/>
        <xdr:cNvSpPr>
          <a:spLocks noChangeShapeType="1"/>
        </xdr:cNvSpPr>
      </xdr:nvSpPr>
      <xdr:spPr bwMode="auto">
        <a:xfrm>
          <a:off x="6191250" y="43243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36</xdr:row>
      <xdr:rowOff>19050</xdr:rowOff>
    </xdr:from>
    <xdr:to>
      <xdr:col>2</xdr:col>
      <xdr:colOff>0</xdr:colOff>
      <xdr:row>36</xdr:row>
      <xdr:rowOff>161925</xdr:rowOff>
    </xdr:to>
    <xdr:grpSp>
      <xdr:nvGrpSpPr>
        <xdr:cNvPr id="33" name="Group 34"/>
        <xdr:cNvGrpSpPr>
          <a:grpSpLocks/>
        </xdr:cNvGrpSpPr>
      </xdr:nvGrpSpPr>
      <xdr:grpSpPr bwMode="auto">
        <a:xfrm>
          <a:off x="2266950" y="5553075"/>
          <a:ext cx="209550" cy="142875"/>
          <a:chOff x="49" y="591"/>
          <a:chExt cx="22" cy="14"/>
        </a:xfrm>
      </xdr:grpSpPr>
      <xdr:sp macro="" textlink="">
        <xdr:nvSpPr>
          <xdr:cNvPr id="34" name="Line 35"/>
          <xdr:cNvSpPr>
            <a:spLocks noChangeShapeType="1"/>
          </xdr:cNvSpPr>
        </xdr:nvSpPr>
        <xdr:spPr bwMode="auto">
          <a:xfrm>
            <a:off x="64" y="591"/>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5" name="Line 36"/>
          <xdr:cNvSpPr>
            <a:spLocks noChangeShapeType="1"/>
          </xdr:cNvSpPr>
        </xdr:nvSpPr>
        <xdr:spPr bwMode="auto">
          <a:xfrm flipH="1">
            <a:off x="55" y="594"/>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36" name="Line 37"/>
          <xdr:cNvSpPr>
            <a:spLocks noChangeShapeType="1"/>
          </xdr:cNvSpPr>
        </xdr:nvSpPr>
        <xdr:spPr bwMode="auto">
          <a:xfrm>
            <a:off x="53" y="599"/>
            <a:ext cx="2" cy="4"/>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7" name="Line 38"/>
          <xdr:cNvSpPr>
            <a:spLocks noChangeShapeType="1"/>
          </xdr:cNvSpPr>
        </xdr:nvSpPr>
        <xdr:spPr bwMode="auto">
          <a:xfrm flipH="1">
            <a:off x="49" y="601"/>
            <a:ext cx="5" cy="3"/>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295275</xdr:colOff>
      <xdr:row>33</xdr:row>
      <xdr:rowOff>28575</xdr:rowOff>
    </xdr:from>
    <xdr:to>
      <xdr:col>2</xdr:col>
      <xdr:colOff>0</xdr:colOff>
      <xdr:row>33</xdr:row>
      <xdr:rowOff>161925</xdr:rowOff>
    </xdr:to>
    <xdr:grpSp>
      <xdr:nvGrpSpPr>
        <xdr:cNvPr id="38" name="Group 39"/>
        <xdr:cNvGrpSpPr>
          <a:grpSpLocks/>
        </xdr:cNvGrpSpPr>
      </xdr:nvGrpSpPr>
      <xdr:grpSpPr bwMode="auto">
        <a:xfrm>
          <a:off x="2324100" y="5162550"/>
          <a:ext cx="152400" cy="133350"/>
          <a:chOff x="244" y="472"/>
          <a:chExt cx="16" cy="14"/>
        </a:xfrm>
      </xdr:grpSpPr>
      <xdr:sp macro="" textlink="">
        <xdr:nvSpPr>
          <xdr:cNvPr id="39" name="Line 40"/>
          <xdr:cNvSpPr>
            <a:spLocks noChangeShapeType="1"/>
          </xdr:cNvSpPr>
        </xdr:nvSpPr>
        <xdr:spPr bwMode="auto">
          <a:xfrm>
            <a:off x="253" y="472"/>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0" name="Line 41"/>
          <xdr:cNvSpPr>
            <a:spLocks noChangeShapeType="1"/>
          </xdr:cNvSpPr>
        </xdr:nvSpPr>
        <xdr:spPr bwMode="auto">
          <a:xfrm flipH="1">
            <a:off x="244" y="47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editAs="absolute">
    <xdr:from>
      <xdr:col>1</xdr:col>
      <xdr:colOff>161925</xdr:colOff>
      <xdr:row>10</xdr:row>
      <xdr:rowOff>142875</xdr:rowOff>
    </xdr:from>
    <xdr:to>
      <xdr:col>2</xdr:col>
      <xdr:colOff>285750</xdr:colOff>
      <xdr:row>22</xdr:row>
      <xdr:rowOff>85725</xdr:rowOff>
    </xdr:to>
    <xdr:sp macro="" textlink="">
      <xdr:nvSpPr>
        <xdr:cNvPr id="41" name="Rectangle 43"/>
        <xdr:cNvSpPr>
          <a:spLocks noChangeArrowheads="1"/>
        </xdr:cNvSpPr>
      </xdr:nvSpPr>
      <xdr:spPr bwMode="auto">
        <a:xfrm>
          <a:off x="2190750" y="1466850"/>
          <a:ext cx="571500" cy="19812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333375</xdr:colOff>
      <xdr:row>10</xdr:row>
      <xdr:rowOff>161925</xdr:rowOff>
    </xdr:from>
    <xdr:to>
      <xdr:col>3</xdr:col>
      <xdr:colOff>228600</xdr:colOff>
      <xdr:row>19</xdr:row>
      <xdr:rowOff>28575</xdr:rowOff>
    </xdr:to>
    <xdr:sp macro="" textlink="">
      <xdr:nvSpPr>
        <xdr:cNvPr id="42" name="Text Box 44"/>
        <xdr:cNvSpPr txBox="1">
          <a:spLocks noChangeArrowheads="1"/>
        </xdr:cNvSpPr>
      </xdr:nvSpPr>
      <xdr:spPr bwMode="auto">
        <a:xfrm>
          <a:off x="1857375" y="1781175"/>
          <a:ext cx="657225"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de-DE" sz="800" b="0" i="0" u="none" strike="noStrike" baseline="0">
              <a:solidFill>
                <a:srgbClr val="FF0000"/>
              </a:solidFill>
              <a:latin typeface="Arial"/>
              <a:cs typeface="Arial"/>
            </a:rPr>
            <a:t>integrierter NA-Schutz mit integriertem Kuppelschalter</a:t>
          </a:r>
        </a:p>
      </xdr:txBody>
    </xdr:sp>
    <xdr:clientData/>
  </xdr:twoCellAnchor>
  <xdr:twoCellAnchor>
    <xdr:from>
      <xdr:col>1</xdr:col>
      <xdr:colOff>142875</xdr:colOff>
      <xdr:row>11</xdr:row>
      <xdr:rowOff>9525</xdr:rowOff>
    </xdr:from>
    <xdr:to>
      <xdr:col>2</xdr:col>
      <xdr:colOff>266700</xdr:colOff>
      <xdr:row>14</xdr:row>
      <xdr:rowOff>104775</xdr:rowOff>
    </xdr:to>
    <xdr:sp macro="" textlink="">
      <xdr:nvSpPr>
        <xdr:cNvPr id="43" name="Text Box 45"/>
        <xdr:cNvSpPr txBox="1">
          <a:spLocks noChangeArrowheads="1"/>
        </xdr:cNvSpPr>
      </xdr:nvSpPr>
      <xdr:spPr bwMode="auto">
        <a:xfrm>
          <a:off x="904875" y="1790700"/>
          <a:ext cx="885825"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Arial"/>
              <a:cs typeface="Arial"/>
            </a:rPr>
            <a:t>Generator</a:t>
          </a:r>
        </a:p>
      </xdr:txBody>
    </xdr:sp>
    <xdr:clientData/>
  </xdr:twoCellAnchor>
  <xdr:twoCellAnchor>
    <xdr:from>
      <xdr:col>1</xdr:col>
      <xdr:colOff>66675</xdr:colOff>
      <xdr:row>29</xdr:row>
      <xdr:rowOff>111585</xdr:rowOff>
    </xdr:from>
    <xdr:to>
      <xdr:col>3</xdr:col>
      <xdr:colOff>190500</xdr:colOff>
      <xdr:row>32</xdr:row>
      <xdr:rowOff>61239</xdr:rowOff>
    </xdr:to>
    <xdr:sp macro="" textlink="">
      <xdr:nvSpPr>
        <xdr:cNvPr id="44" name="Rectangle 49"/>
        <xdr:cNvSpPr>
          <a:spLocks noChangeArrowheads="1"/>
        </xdr:cNvSpPr>
      </xdr:nvSpPr>
      <xdr:spPr bwMode="auto">
        <a:xfrm>
          <a:off x="2094139" y="4601942"/>
          <a:ext cx="1021897" cy="4259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52928" dir="16485819" algn="ctr" rotWithShape="0">
                  <a:srgbClr xmlns:mc="http://schemas.openxmlformats.org/markup-compatibility/2006" val="000000" mc:Ignorable="a14" a14:legacySpreadsheetColorIndex="64">
                    <a:gamma/>
                    <a:shade val="60000"/>
                    <a:invGamma/>
                  </a:srgbClr>
                </a:outerShdw>
              </a:effectLst>
            </a14:hiddenEffects>
          </a:ext>
        </a:extLst>
      </xdr:spPr>
    </xdr:sp>
    <xdr:clientData/>
  </xdr:twoCellAnchor>
  <xdr:twoCellAnchor>
    <xdr:from>
      <xdr:col>1</xdr:col>
      <xdr:colOff>95250</xdr:colOff>
      <xdr:row>29</xdr:row>
      <xdr:rowOff>133356</xdr:rowOff>
    </xdr:from>
    <xdr:to>
      <xdr:col>3</xdr:col>
      <xdr:colOff>161925</xdr:colOff>
      <xdr:row>30</xdr:row>
      <xdr:rowOff>123831</xdr:rowOff>
    </xdr:to>
    <xdr:sp macro="" textlink="">
      <xdr:nvSpPr>
        <xdr:cNvPr id="45" name="Text Box 50"/>
        <xdr:cNvSpPr txBox="1">
          <a:spLocks noChangeArrowheads="1"/>
        </xdr:cNvSpPr>
      </xdr:nvSpPr>
      <xdr:spPr bwMode="auto">
        <a:xfrm>
          <a:off x="2122714" y="4623713"/>
          <a:ext cx="964747" cy="160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Einspeisung</a:t>
          </a:r>
        </a:p>
      </xdr:txBody>
    </xdr:sp>
    <xdr:clientData/>
  </xdr:twoCellAnchor>
  <xdr:twoCellAnchor>
    <xdr:from>
      <xdr:col>2</xdr:col>
      <xdr:colOff>0</xdr:colOff>
      <xdr:row>36</xdr:row>
      <xdr:rowOff>161925</xdr:rowOff>
    </xdr:from>
    <xdr:to>
      <xdr:col>2</xdr:col>
      <xdr:colOff>0</xdr:colOff>
      <xdr:row>40</xdr:row>
      <xdr:rowOff>85725</xdr:rowOff>
    </xdr:to>
    <xdr:sp macro="" textlink="">
      <xdr:nvSpPr>
        <xdr:cNvPr id="46" name="Line 51"/>
        <xdr:cNvSpPr>
          <a:spLocks noChangeShapeType="1"/>
        </xdr:cNvSpPr>
      </xdr:nvSpPr>
      <xdr:spPr bwMode="auto">
        <a:xfrm flipH="1">
          <a:off x="1524000" y="5991225"/>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16</xdr:row>
      <xdr:rowOff>190500</xdr:rowOff>
    </xdr:from>
    <xdr:to>
      <xdr:col>8</xdr:col>
      <xdr:colOff>409575</xdr:colOff>
      <xdr:row>16</xdr:row>
      <xdr:rowOff>190500</xdr:rowOff>
    </xdr:to>
    <xdr:sp macro="" textlink="">
      <xdr:nvSpPr>
        <xdr:cNvPr id="47" name="Line 52"/>
        <xdr:cNvSpPr>
          <a:spLocks noChangeShapeType="1"/>
        </xdr:cNvSpPr>
      </xdr:nvSpPr>
      <xdr:spPr bwMode="auto">
        <a:xfrm flipV="1">
          <a:off x="4905375" y="2562225"/>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16</xdr:row>
      <xdr:rowOff>190500</xdr:rowOff>
    </xdr:from>
    <xdr:to>
      <xdr:col>7</xdr:col>
      <xdr:colOff>190500</xdr:colOff>
      <xdr:row>19</xdr:row>
      <xdr:rowOff>0</xdr:rowOff>
    </xdr:to>
    <xdr:sp macro="" textlink="">
      <xdr:nvSpPr>
        <xdr:cNvPr id="48" name="Line 53"/>
        <xdr:cNvSpPr>
          <a:spLocks noChangeShapeType="1"/>
        </xdr:cNvSpPr>
      </xdr:nvSpPr>
      <xdr:spPr bwMode="auto">
        <a:xfrm flipV="1">
          <a:off x="4905375" y="2562225"/>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20</xdr:row>
      <xdr:rowOff>170089</xdr:rowOff>
    </xdr:from>
    <xdr:to>
      <xdr:col>7</xdr:col>
      <xdr:colOff>190500</xdr:colOff>
      <xdr:row>40</xdr:row>
      <xdr:rowOff>85725</xdr:rowOff>
    </xdr:to>
    <xdr:sp macro="" textlink="">
      <xdr:nvSpPr>
        <xdr:cNvPr id="49" name="Line 54"/>
        <xdr:cNvSpPr>
          <a:spLocks noChangeShapeType="1"/>
        </xdr:cNvSpPr>
      </xdr:nvSpPr>
      <xdr:spPr bwMode="auto">
        <a:xfrm flipV="1">
          <a:off x="4912179" y="3231696"/>
          <a:ext cx="0" cy="3038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26</xdr:row>
      <xdr:rowOff>9525</xdr:rowOff>
    </xdr:from>
    <xdr:to>
      <xdr:col>8</xdr:col>
      <xdr:colOff>371475</xdr:colOff>
      <xdr:row>29</xdr:row>
      <xdr:rowOff>85725</xdr:rowOff>
    </xdr:to>
    <xdr:sp macro="" textlink="">
      <xdr:nvSpPr>
        <xdr:cNvPr id="50" name="Rectangle 55"/>
        <xdr:cNvSpPr>
          <a:spLocks noChangeArrowheads="1"/>
        </xdr:cNvSpPr>
      </xdr:nvSpPr>
      <xdr:spPr bwMode="auto">
        <a:xfrm>
          <a:off x="6191250" y="4219575"/>
          <a:ext cx="276225" cy="561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29</xdr:row>
      <xdr:rowOff>85725</xdr:rowOff>
    </xdr:from>
    <xdr:to>
      <xdr:col>8</xdr:col>
      <xdr:colOff>228600</xdr:colOff>
      <xdr:row>38</xdr:row>
      <xdr:rowOff>85725</xdr:rowOff>
    </xdr:to>
    <xdr:sp macro="" textlink="">
      <xdr:nvSpPr>
        <xdr:cNvPr id="51" name="Line 56"/>
        <xdr:cNvSpPr>
          <a:spLocks noChangeShapeType="1"/>
        </xdr:cNvSpPr>
      </xdr:nvSpPr>
      <xdr:spPr bwMode="auto">
        <a:xfrm>
          <a:off x="6324600" y="4781550"/>
          <a:ext cx="0" cy="1457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104775</xdr:rowOff>
    </xdr:from>
    <xdr:to>
      <xdr:col>9</xdr:col>
      <xdr:colOff>0</xdr:colOff>
      <xdr:row>29</xdr:row>
      <xdr:rowOff>66675</xdr:rowOff>
    </xdr:to>
    <xdr:sp macro="" textlink="">
      <xdr:nvSpPr>
        <xdr:cNvPr id="52" name="Line 57"/>
        <xdr:cNvSpPr>
          <a:spLocks noChangeShapeType="1"/>
        </xdr:cNvSpPr>
      </xdr:nvSpPr>
      <xdr:spPr bwMode="auto">
        <a:xfrm flipV="1">
          <a:off x="6858000" y="43148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26</xdr:row>
      <xdr:rowOff>104775</xdr:rowOff>
    </xdr:from>
    <xdr:to>
      <xdr:col>9</xdr:col>
      <xdr:colOff>104775</xdr:colOff>
      <xdr:row>29</xdr:row>
      <xdr:rowOff>66675</xdr:rowOff>
    </xdr:to>
    <xdr:sp macro="" textlink="">
      <xdr:nvSpPr>
        <xdr:cNvPr id="53" name="Line 58"/>
        <xdr:cNvSpPr>
          <a:spLocks noChangeShapeType="1"/>
        </xdr:cNvSpPr>
      </xdr:nvSpPr>
      <xdr:spPr bwMode="auto">
        <a:xfrm flipV="1">
          <a:off x="6962775" y="43148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142875</xdr:rowOff>
    </xdr:from>
    <xdr:to>
      <xdr:col>8</xdr:col>
      <xdr:colOff>352425</xdr:colOff>
      <xdr:row>29</xdr:row>
      <xdr:rowOff>47625</xdr:rowOff>
    </xdr:to>
    <xdr:sp macro="" textlink="">
      <xdr:nvSpPr>
        <xdr:cNvPr id="54" name="Text Box 59"/>
        <xdr:cNvSpPr txBox="1">
          <a:spLocks noChangeArrowheads="1"/>
        </xdr:cNvSpPr>
      </xdr:nvSpPr>
      <xdr:spPr bwMode="auto">
        <a:xfrm>
          <a:off x="6200775" y="4352925"/>
          <a:ext cx="2476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2RZ</a:t>
          </a:r>
        </a:p>
      </xdr:txBody>
    </xdr:sp>
    <xdr:clientData/>
  </xdr:twoCellAnchor>
  <xdr:twoCellAnchor>
    <xdr:from>
      <xdr:col>8</xdr:col>
      <xdr:colOff>228600</xdr:colOff>
      <xdr:row>21</xdr:row>
      <xdr:rowOff>9525</xdr:rowOff>
    </xdr:from>
    <xdr:to>
      <xdr:col>8</xdr:col>
      <xdr:colOff>228600</xdr:colOff>
      <xdr:row>26</xdr:row>
      <xdr:rowOff>9525</xdr:rowOff>
    </xdr:to>
    <xdr:sp macro="" textlink="">
      <xdr:nvSpPr>
        <xdr:cNvPr id="55" name="Line 60"/>
        <xdr:cNvSpPr>
          <a:spLocks noChangeShapeType="1"/>
        </xdr:cNvSpPr>
      </xdr:nvSpPr>
      <xdr:spPr bwMode="auto">
        <a:xfrm flipH="1" flipV="1">
          <a:off x="5391150" y="3238500"/>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76200</xdr:rowOff>
    </xdr:from>
    <xdr:to>
      <xdr:col>2</xdr:col>
      <xdr:colOff>0</xdr:colOff>
      <xdr:row>19</xdr:row>
      <xdr:rowOff>95250</xdr:rowOff>
    </xdr:to>
    <xdr:sp macro="" textlink="">
      <xdr:nvSpPr>
        <xdr:cNvPr id="56" name="Line 61"/>
        <xdr:cNvSpPr>
          <a:spLocks noChangeShapeType="1"/>
        </xdr:cNvSpPr>
      </xdr:nvSpPr>
      <xdr:spPr bwMode="auto">
        <a:xfrm flipH="1">
          <a:off x="1524000" y="29908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19</xdr:row>
      <xdr:rowOff>95250</xdr:rowOff>
    </xdr:from>
    <xdr:to>
      <xdr:col>2</xdr:col>
      <xdr:colOff>219075</xdr:colOff>
      <xdr:row>21</xdr:row>
      <xdr:rowOff>57150</xdr:rowOff>
    </xdr:to>
    <xdr:sp macro="" textlink="">
      <xdr:nvSpPr>
        <xdr:cNvPr id="57" name="Rectangle 62"/>
        <xdr:cNvSpPr>
          <a:spLocks noChangeArrowheads="1"/>
        </xdr:cNvSpPr>
      </xdr:nvSpPr>
      <xdr:spPr bwMode="auto">
        <a:xfrm>
          <a:off x="1009650" y="3171825"/>
          <a:ext cx="733425" cy="2857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1</xdr:col>
      <xdr:colOff>323850</xdr:colOff>
      <xdr:row>20</xdr:row>
      <xdr:rowOff>28575</xdr:rowOff>
    </xdr:from>
    <xdr:to>
      <xdr:col>2</xdr:col>
      <xdr:colOff>133350</xdr:colOff>
      <xdr:row>20</xdr:row>
      <xdr:rowOff>190500</xdr:rowOff>
    </xdr:to>
    <xdr:sp macro="" textlink="">
      <xdr:nvSpPr>
        <xdr:cNvPr id="58" name="Text Box 63"/>
        <xdr:cNvSpPr txBox="1">
          <a:spLocks noChangeArrowheads="1"/>
        </xdr:cNvSpPr>
      </xdr:nvSpPr>
      <xdr:spPr bwMode="auto">
        <a:xfrm>
          <a:off x="1085850" y="3267075"/>
          <a:ext cx="5715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8000"/>
              </a:solidFill>
              <a:latin typeface="Arial"/>
              <a:cs typeface="Arial"/>
            </a:rPr>
            <a:t>Z</a:t>
          </a:r>
        </a:p>
      </xdr:txBody>
    </xdr:sp>
    <xdr:clientData/>
  </xdr:twoCellAnchor>
  <xdr:twoCellAnchor>
    <xdr:from>
      <xdr:col>2</xdr:col>
      <xdr:colOff>0</xdr:colOff>
      <xdr:row>32</xdr:row>
      <xdr:rowOff>61232</xdr:rowOff>
    </xdr:from>
    <xdr:to>
      <xdr:col>2</xdr:col>
      <xdr:colOff>0</xdr:colOff>
      <xdr:row>33</xdr:row>
      <xdr:rowOff>9525</xdr:rowOff>
    </xdr:to>
    <xdr:sp macro="" textlink="">
      <xdr:nvSpPr>
        <xdr:cNvPr id="59" name="Line 64"/>
        <xdr:cNvSpPr>
          <a:spLocks noChangeShapeType="1"/>
        </xdr:cNvSpPr>
      </xdr:nvSpPr>
      <xdr:spPr bwMode="auto">
        <a:xfrm flipH="1">
          <a:off x="2476500" y="5027839"/>
          <a:ext cx="0" cy="1183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20</xdr:row>
      <xdr:rowOff>28575</xdr:rowOff>
    </xdr:from>
    <xdr:to>
      <xdr:col>2</xdr:col>
      <xdr:colOff>133350</xdr:colOff>
      <xdr:row>21</xdr:row>
      <xdr:rowOff>9525</xdr:rowOff>
    </xdr:to>
    <xdr:sp macro="" textlink="">
      <xdr:nvSpPr>
        <xdr:cNvPr id="60" name="Line 65"/>
        <xdr:cNvSpPr>
          <a:spLocks noChangeShapeType="1"/>
        </xdr:cNvSpPr>
      </xdr:nvSpPr>
      <xdr:spPr bwMode="auto">
        <a:xfrm>
          <a:off x="1657350" y="3267075"/>
          <a:ext cx="0" cy="142875"/>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30</xdr:row>
      <xdr:rowOff>102060</xdr:rowOff>
    </xdr:from>
    <xdr:to>
      <xdr:col>3</xdr:col>
      <xdr:colOff>200025</xdr:colOff>
      <xdr:row>32</xdr:row>
      <xdr:rowOff>61239</xdr:rowOff>
    </xdr:to>
    <xdr:grpSp>
      <xdr:nvGrpSpPr>
        <xdr:cNvPr id="61" name="Gruppieren 60"/>
        <xdr:cNvGrpSpPr/>
      </xdr:nvGrpSpPr>
      <xdr:grpSpPr>
        <a:xfrm>
          <a:off x="2095500" y="4759785"/>
          <a:ext cx="1028700" cy="263979"/>
          <a:chOff x="2105022" y="3657600"/>
          <a:chExt cx="1028706" cy="228600"/>
        </a:xfrm>
      </xdr:grpSpPr>
      <mc:AlternateContent xmlns:mc="http://schemas.openxmlformats.org/markup-compatibility/2006">
        <mc:Choice xmlns:a14="http://schemas.microsoft.com/office/drawing/2010/main" Requires="a14">
          <xdr:sp macro="" textlink="">
            <xdr:nvSpPr>
              <xdr:cNvPr id="53252" name="Check Box 4" hidden="1">
                <a:extLst>
                  <a:ext uri="{63B3BB69-23CF-44E3-9099-C40C66FF867C}">
                    <a14:compatExt spid="_x0000_s53252"/>
                  </a:ext>
                </a:extLst>
              </xdr:cNvPr>
              <xdr:cNvSpPr/>
            </xdr:nvSpPr>
            <xdr:spPr bwMode="auto">
              <a:xfrm>
                <a:off x="2105022" y="3657600"/>
                <a:ext cx="342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3253" name="Check Box 5" hidden="1">
                <a:extLst>
                  <a:ext uri="{63B3BB69-23CF-44E3-9099-C40C66FF867C}">
                    <a14:compatExt spid="_x0000_s53253"/>
                  </a:ext>
                </a:extLst>
              </xdr:cNvPr>
              <xdr:cNvSpPr/>
            </xdr:nvSpPr>
            <xdr:spPr bwMode="auto">
              <a:xfrm>
                <a:off x="2419350" y="3676650"/>
                <a:ext cx="342900"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3254" name="Check Box 6" hidden="1">
                <a:extLst>
                  <a:ext uri="{63B3BB69-23CF-44E3-9099-C40C66FF867C}">
                    <a14:compatExt spid="_x0000_s53254"/>
                  </a:ext>
                </a:extLst>
              </xdr:cNvPr>
              <xdr:cNvSpPr/>
            </xdr:nvSpPr>
            <xdr:spPr bwMode="auto">
              <a:xfrm>
                <a:off x="2771778" y="3657600"/>
                <a:ext cx="361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Textfeld 64"/>
          <xdr:cNvSpPr txBox="1"/>
        </xdr:nvSpPr>
        <xdr:spPr>
          <a:xfrm>
            <a:off x="2295526" y="3714750"/>
            <a:ext cx="133350" cy="133350"/>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L1</a:t>
            </a:r>
          </a:p>
        </xdr:txBody>
      </xdr:sp>
      <xdr:sp macro="" textlink="">
        <xdr:nvSpPr>
          <xdr:cNvPr id="66" name="Textfeld 65"/>
          <xdr:cNvSpPr txBox="1"/>
        </xdr:nvSpPr>
        <xdr:spPr>
          <a:xfrm>
            <a:off x="2619376" y="3714750"/>
            <a:ext cx="133350" cy="133350"/>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L2</a:t>
            </a:r>
          </a:p>
        </xdr:txBody>
      </xdr:sp>
      <xdr:sp macro="" textlink="">
        <xdr:nvSpPr>
          <xdr:cNvPr id="67" name="Textfeld 66"/>
          <xdr:cNvSpPr txBox="1"/>
        </xdr:nvSpPr>
        <xdr:spPr>
          <a:xfrm>
            <a:off x="2971801" y="3714750"/>
            <a:ext cx="133350" cy="133350"/>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L3</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9525</xdr:colOff>
      <xdr:row>48</xdr:row>
      <xdr:rowOff>0</xdr:rowOff>
    </xdr:from>
    <xdr:to>
      <xdr:col>7</xdr:col>
      <xdr:colOff>180975</xdr:colOff>
      <xdr:row>48</xdr:row>
      <xdr:rowOff>0</xdr:rowOff>
    </xdr:to>
    <xdr:sp macro="" textlink="">
      <xdr:nvSpPr>
        <xdr:cNvPr id="2" name="Line 1"/>
        <xdr:cNvSpPr>
          <a:spLocks noChangeShapeType="1"/>
        </xdr:cNvSpPr>
      </xdr:nvSpPr>
      <xdr:spPr bwMode="auto">
        <a:xfrm>
          <a:off x="1533525" y="7772400"/>
          <a:ext cx="398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53</xdr:row>
      <xdr:rowOff>0</xdr:rowOff>
    </xdr:from>
    <xdr:to>
      <xdr:col>8</xdr:col>
      <xdr:colOff>390525</xdr:colOff>
      <xdr:row>57</xdr:row>
      <xdr:rowOff>0</xdr:rowOff>
    </xdr:to>
    <xdr:sp macro="" textlink="">
      <xdr:nvSpPr>
        <xdr:cNvPr id="3" name="Rectangle 2"/>
        <xdr:cNvSpPr>
          <a:spLocks noChangeArrowheads="1"/>
        </xdr:cNvSpPr>
      </xdr:nvSpPr>
      <xdr:spPr bwMode="auto">
        <a:xfrm>
          <a:off x="6153150" y="8582025"/>
          <a:ext cx="333375" cy="6477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48</xdr:row>
      <xdr:rowOff>0</xdr:rowOff>
    </xdr:from>
    <xdr:to>
      <xdr:col>8</xdr:col>
      <xdr:colOff>228600</xdr:colOff>
      <xdr:row>57</xdr:row>
      <xdr:rowOff>123825</xdr:rowOff>
    </xdr:to>
    <xdr:sp macro="" textlink="">
      <xdr:nvSpPr>
        <xdr:cNvPr id="4" name="Line 3"/>
        <xdr:cNvSpPr>
          <a:spLocks noChangeShapeType="1"/>
        </xdr:cNvSpPr>
      </xdr:nvSpPr>
      <xdr:spPr bwMode="auto">
        <a:xfrm>
          <a:off x="6324600" y="7772400"/>
          <a:ext cx="0" cy="1581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58</xdr:row>
      <xdr:rowOff>0</xdr:rowOff>
    </xdr:from>
    <xdr:to>
      <xdr:col>12</xdr:col>
      <xdr:colOff>180975</xdr:colOff>
      <xdr:row>58</xdr:row>
      <xdr:rowOff>0</xdr:rowOff>
    </xdr:to>
    <xdr:sp macro="" textlink="">
      <xdr:nvSpPr>
        <xdr:cNvPr id="5" name="Line 4"/>
        <xdr:cNvSpPr>
          <a:spLocks noChangeShapeType="1"/>
        </xdr:cNvSpPr>
      </xdr:nvSpPr>
      <xdr:spPr bwMode="auto">
        <a:xfrm>
          <a:off x="5495925" y="9391650"/>
          <a:ext cx="382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53</xdr:row>
      <xdr:rowOff>123825</xdr:rowOff>
    </xdr:from>
    <xdr:to>
      <xdr:col>8</xdr:col>
      <xdr:colOff>276225</xdr:colOff>
      <xdr:row>55</xdr:row>
      <xdr:rowOff>114300</xdr:rowOff>
    </xdr:to>
    <xdr:sp macro="" textlink="">
      <xdr:nvSpPr>
        <xdr:cNvPr id="6" name="Rectangle 5"/>
        <xdr:cNvSpPr>
          <a:spLocks noChangeArrowheads="1"/>
        </xdr:cNvSpPr>
      </xdr:nvSpPr>
      <xdr:spPr bwMode="auto">
        <a:xfrm>
          <a:off x="6276975" y="8705850"/>
          <a:ext cx="952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50</xdr:row>
      <xdr:rowOff>76200</xdr:rowOff>
    </xdr:from>
    <xdr:to>
      <xdr:col>10</xdr:col>
      <xdr:colOff>419100</xdr:colOff>
      <xdr:row>50</xdr:row>
      <xdr:rowOff>76200</xdr:rowOff>
    </xdr:to>
    <xdr:sp macro="" textlink="">
      <xdr:nvSpPr>
        <xdr:cNvPr id="7" name="Line 6"/>
        <xdr:cNvSpPr>
          <a:spLocks noChangeShapeType="1"/>
        </xdr:cNvSpPr>
      </xdr:nvSpPr>
      <xdr:spPr bwMode="auto">
        <a:xfrm flipV="1">
          <a:off x="5495925" y="817245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238125</xdr:colOff>
      <xdr:row>51</xdr:row>
      <xdr:rowOff>0</xdr:rowOff>
    </xdr:from>
    <xdr:to>
      <xdr:col>11</xdr:col>
      <xdr:colOff>238125</xdr:colOff>
      <xdr:row>52</xdr:row>
      <xdr:rowOff>38100</xdr:rowOff>
    </xdr:to>
    <xdr:sp macro="" textlink="">
      <xdr:nvSpPr>
        <xdr:cNvPr id="8" name="Line 7"/>
        <xdr:cNvSpPr>
          <a:spLocks noChangeShapeType="1"/>
        </xdr:cNvSpPr>
      </xdr:nvSpPr>
      <xdr:spPr bwMode="auto">
        <a:xfrm>
          <a:off x="8620125" y="825817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49</xdr:row>
      <xdr:rowOff>0</xdr:rowOff>
    </xdr:from>
    <xdr:to>
      <xdr:col>11</xdr:col>
      <xdr:colOff>238125</xdr:colOff>
      <xdr:row>49</xdr:row>
      <xdr:rowOff>123825</xdr:rowOff>
    </xdr:to>
    <xdr:sp macro="" textlink="">
      <xdr:nvSpPr>
        <xdr:cNvPr id="9" name="Line 8"/>
        <xdr:cNvSpPr>
          <a:spLocks noChangeShapeType="1"/>
        </xdr:cNvSpPr>
      </xdr:nvSpPr>
      <xdr:spPr bwMode="auto">
        <a:xfrm flipV="1">
          <a:off x="8620125" y="793432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171450</xdr:rowOff>
    </xdr:to>
    <xdr:sp macro="" textlink="">
      <xdr:nvSpPr>
        <xdr:cNvPr id="10" name="Line 11"/>
        <xdr:cNvSpPr>
          <a:spLocks noChangeShapeType="1"/>
        </xdr:cNvSpPr>
      </xdr:nvSpPr>
      <xdr:spPr bwMode="auto">
        <a:xfrm>
          <a:off x="1524000" y="4048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17</xdr:row>
      <xdr:rowOff>76200</xdr:rowOff>
    </xdr:from>
    <xdr:to>
      <xdr:col>2</xdr:col>
      <xdr:colOff>133350</xdr:colOff>
      <xdr:row>20</xdr:row>
      <xdr:rowOff>142875</xdr:rowOff>
    </xdr:to>
    <xdr:grpSp>
      <xdr:nvGrpSpPr>
        <xdr:cNvPr id="11" name="Group 12"/>
        <xdr:cNvGrpSpPr>
          <a:grpSpLocks/>
        </xdr:cNvGrpSpPr>
      </xdr:nvGrpSpPr>
      <xdr:grpSpPr bwMode="auto">
        <a:xfrm>
          <a:off x="2333625" y="2657475"/>
          <a:ext cx="276225" cy="542925"/>
          <a:chOff x="245" y="248"/>
          <a:chExt cx="29" cy="50"/>
        </a:xfrm>
      </xdr:grpSpPr>
      <xdr:sp macro="" textlink="">
        <xdr:nvSpPr>
          <xdr:cNvPr id="12" name="Rectangle 13"/>
          <xdr:cNvSpPr>
            <a:spLocks noChangeArrowheads="1"/>
          </xdr:cNvSpPr>
        </xdr:nvSpPr>
        <xdr:spPr bwMode="auto">
          <a:xfrm>
            <a:off x="245" y="248"/>
            <a:ext cx="29" cy="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sp macro="" textlink="">
        <xdr:nvSpPr>
          <xdr:cNvPr id="13" name="Text Box 14"/>
          <xdr:cNvSpPr txBox="1">
            <a:spLocks noChangeArrowheads="1"/>
          </xdr:cNvSpPr>
        </xdr:nvSpPr>
        <xdr:spPr bwMode="auto">
          <a:xfrm>
            <a:off x="261" y="250"/>
            <a:ext cx="11"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0" tIns="46800" rIns="0" bIns="46800" anchor="ctr" upright="1"/>
          <a:lstStyle/>
          <a:p>
            <a:pPr algn="ctr" rtl="0">
              <a:defRPr sz="1000"/>
            </a:pPr>
            <a:r>
              <a:rPr lang="de-DE" sz="500" b="0" i="0" u="none" strike="noStrike" baseline="0">
                <a:solidFill>
                  <a:srgbClr val="000000"/>
                </a:solidFill>
                <a:latin typeface="Arial"/>
                <a:cs typeface="Arial"/>
              </a:rPr>
              <a:t>NA-Schutz</a:t>
            </a:r>
          </a:p>
        </xdr:txBody>
      </xdr:sp>
      <xdr:sp macro="" textlink="">
        <xdr:nvSpPr>
          <xdr:cNvPr id="14" name="Line 15"/>
          <xdr:cNvSpPr>
            <a:spLocks noChangeShapeType="1"/>
          </xdr:cNvSpPr>
        </xdr:nvSpPr>
        <xdr:spPr bwMode="auto">
          <a:xfrm flipV="1">
            <a:off x="256" y="288"/>
            <a:ext cx="0" cy="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5" name="Group 16"/>
          <xdr:cNvGrpSpPr>
            <a:grpSpLocks/>
          </xdr:cNvGrpSpPr>
        </xdr:nvGrpSpPr>
        <xdr:grpSpPr bwMode="auto">
          <a:xfrm>
            <a:off x="250" y="251"/>
            <a:ext cx="7" cy="18"/>
            <a:chOff x="250" y="251"/>
            <a:chExt cx="7" cy="18"/>
          </a:xfrm>
        </xdr:grpSpPr>
        <xdr:sp macro="" textlink="">
          <xdr:nvSpPr>
            <xdr:cNvPr id="20" name="Line 17"/>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8"/>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Oval 19"/>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16" name="Group 20"/>
          <xdr:cNvGrpSpPr>
            <a:grpSpLocks/>
          </xdr:cNvGrpSpPr>
        </xdr:nvGrpSpPr>
        <xdr:grpSpPr bwMode="auto">
          <a:xfrm>
            <a:off x="250" y="270"/>
            <a:ext cx="7" cy="18"/>
            <a:chOff x="250" y="251"/>
            <a:chExt cx="7" cy="18"/>
          </a:xfrm>
        </xdr:grpSpPr>
        <xdr:sp macro="" textlink="">
          <xdr:nvSpPr>
            <xdr:cNvPr id="17" name="Line 21"/>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2"/>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Oval 23"/>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0</xdr:colOff>
      <xdr:row>27</xdr:row>
      <xdr:rowOff>0</xdr:rowOff>
    </xdr:from>
    <xdr:to>
      <xdr:col>2</xdr:col>
      <xdr:colOff>0</xdr:colOff>
      <xdr:row>31</xdr:row>
      <xdr:rowOff>0</xdr:rowOff>
    </xdr:to>
    <xdr:sp macro="" textlink="">
      <xdr:nvSpPr>
        <xdr:cNvPr id="23" name="Line 24"/>
        <xdr:cNvSpPr>
          <a:spLocks noChangeShapeType="1"/>
        </xdr:cNvSpPr>
      </xdr:nvSpPr>
      <xdr:spPr bwMode="auto">
        <a:xfrm>
          <a:off x="1524000" y="4371975"/>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228600</xdr:colOff>
      <xdr:row>46</xdr:row>
      <xdr:rowOff>0</xdr:rowOff>
    </xdr:from>
    <xdr:to>
      <xdr:col>8</xdr:col>
      <xdr:colOff>228600</xdr:colOff>
      <xdr:row>47</xdr:row>
      <xdr:rowOff>123825</xdr:rowOff>
    </xdr:to>
    <xdr:sp macro="" textlink="">
      <xdr:nvSpPr>
        <xdr:cNvPr id="24" name="Line 25"/>
        <xdr:cNvSpPr>
          <a:spLocks noChangeShapeType="1"/>
        </xdr:cNvSpPr>
      </xdr:nvSpPr>
      <xdr:spPr bwMode="auto">
        <a:xfrm>
          <a:off x="6324600" y="744855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45</xdr:row>
      <xdr:rowOff>38100</xdr:rowOff>
    </xdr:from>
    <xdr:to>
      <xdr:col>8</xdr:col>
      <xdr:colOff>228600</xdr:colOff>
      <xdr:row>46</xdr:row>
      <xdr:rowOff>0</xdr:rowOff>
    </xdr:to>
    <xdr:grpSp>
      <xdr:nvGrpSpPr>
        <xdr:cNvPr id="25" name="Group 26"/>
        <xdr:cNvGrpSpPr>
          <a:grpSpLocks/>
        </xdr:cNvGrpSpPr>
      </xdr:nvGrpSpPr>
      <xdr:grpSpPr bwMode="auto">
        <a:xfrm>
          <a:off x="5238750" y="6800850"/>
          <a:ext cx="152400" cy="133350"/>
          <a:chOff x="54" y="738"/>
          <a:chExt cx="16" cy="14"/>
        </a:xfrm>
      </xdr:grpSpPr>
      <xdr:sp macro="" textlink="">
        <xdr:nvSpPr>
          <xdr:cNvPr id="26" name="Line 27"/>
          <xdr:cNvSpPr>
            <a:spLocks noChangeShapeType="1"/>
          </xdr:cNvSpPr>
        </xdr:nvSpPr>
        <xdr:spPr bwMode="auto">
          <a:xfrm>
            <a:off x="61" y="738"/>
            <a:ext cx="9"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7" name="Line 28"/>
          <xdr:cNvSpPr>
            <a:spLocks noChangeShapeType="1"/>
          </xdr:cNvSpPr>
        </xdr:nvSpPr>
        <xdr:spPr bwMode="auto">
          <a:xfrm flipH="1">
            <a:off x="55" y="74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28" name="Line 29"/>
          <xdr:cNvSpPr>
            <a:spLocks noChangeShapeType="1"/>
          </xdr:cNvSpPr>
        </xdr:nvSpPr>
        <xdr:spPr bwMode="auto">
          <a:xfrm flipH="1">
            <a:off x="60" y="742"/>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9" name="Line 30"/>
          <xdr:cNvSpPr>
            <a:spLocks noChangeShapeType="1"/>
          </xdr:cNvSpPr>
        </xdr:nvSpPr>
        <xdr:spPr bwMode="auto">
          <a:xfrm flipH="1" flipV="1">
            <a:off x="58" y="741"/>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flipH="1">
            <a:off x="55" y="741"/>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a:off x="55" y="743"/>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2" name="Line 33"/>
          <xdr:cNvSpPr>
            <a:spLocks noChangeShapeType="1"/>
          </xdr:cNvSpPr>
        </xdr:nvSpPr>
        <xdr:spPr bwMode="auto">
          <a:xfrm flipH="1">
            <a:off x="54" y="746"/>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95250</xdr:colOff>
      <xdr:row>35</xdr:row>
      <xdr:rowOff>0</xdr:rowOff>
    </xdr:from>
    <xdr:to>
      <xdr:col>8</xdr:col>
      <xdr:colOff>371475</xdr:colOff>
      <xdr:row>39</xdr:row>
      <xdr:rowOff>0</xdr:rowOff>
    </xdr:to>
    <xdr:sp macro="" textlink="">
      <xdr:nvSpPr>
        <xdr:cNvPr id="33" name="Rectangle 34"/>
        <xdr:cNvSpPr>
          <a:spLocks noChangeArrowheads="1"/>
        </xdr:cNvSpPr>
      </xdr:nvSpPr>
      <xdr:spPr bwMode="auto">
        <a:xfrm>
          <a:off x="6191250" y="5667375"/>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39</xdr:row>
      <xdr:rowOff>0</xdr:rowOff>
    </xdr:from>
    <xdr:to>
      <xdr:col>8</xdr:col>
      <xdr:colOff>228600</xdr:colOff>
      <xdr:row>44</xdr:row>
      <xdr:rowOff>85725</xdr:rowOff>
    </xdr:to>
    <xdr:sp macro="" textlink="">
      <xdr:nvSpPr>
        <xdr:cNvPr id="34" name="Line 35"/>
        <xdr:cNvSpPr>
          <a:spLocks noChangeShapeType="1"/>
        </xdr:cNvSpPr>
      </xdr:nvSpPr>
      <xdr:spPr bwMode="auto">
        <a:xfrm>
          <a:off x="6324600" y="6315075"/>
          <a:ext cx="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36</xdr:row>
      <xdr:rowOff>0</xdr:rowOff>
    </xdr:from>
    <xdr:to>
      <xdr:col>8</xdr:col>
      <xdr:colOff>371475</xdr:colOff>
      <xdr:row>36</xdr:row>
      <xdr:rowOff>0</xdr:rowOff>
    </xdr:to>
    <xdr:sp macro="" textlink="">
      <xdr:nvSpPr>
        <xdr:cNvPr id="35" name="Line 36"/>
        <xdr:cNvSpPr>
          <a:spLocks noChangeShapeType="1"/>
        </xdr:cNvSpPr>
      </xdr:nvSpPr>
      <xdr:spPr bwMode="auto">
        <a:xfrm>
          <a:off x="6191250" y="58293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31</xdr:row>
      <xdr:rowOff>19050</xdr:rowOff>
    </xdr:from>
    <xdr:to>
      <xdr:col>2</xdr:col>
      <xdr:colOff>0</xdr:colOff>
      <xdr:row>31</xdr:row>
      <xdr:rowOff>161925</xdr:rowOff>
    </xdr:to>
    <xdr:grpSp>
      <xdr:nvGrpSpPr>
        <xdr:cNvPr id="36" name="Group 37"/>
        <xdr:cNvGrpSpPr>
          <a:grpSpLocks/>
        </xdr:cNvGrpSpPr>
      </xdr:nvGrpSpPr>
      <xdr:grpSpPr bwMode="auto">
        <a:xfrm>
          <a:off x="2266950" y="4724400"/>
          <a:ext cx="209550" cy="142875"/>
          <a:chOff x="49" y="591"/>
          <a:chExt cx="22" cy="14"/>
        </a:xfrm>
      </xdr:grpSpPr>
      <xdr:sp macro="" textlink="">
        <xdr:nvSpPr>
          <xdr:cNvPr id="37" name="Line 38"/>
          <xdr:cNvSpPr>
            <a:spLocks noChangeShapeType="1"/>
          </xdr:cNvSpPr>
        </xdr:nvSpPr>
        <xdr:spPr bwMode="auto">
          <a:xfrm>
            <a:off x="64" y="591"/>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8" name="Line 39"/>
          <xdr:cNvSpPr>
            <a:spLocks noChangeShapeType="1"/>
          </xdr:cNvSpPr>
        </xdr:nvSpPr>
        <xdr:spPr bwMode="auto">
          <a:xfrm flipH="1">
            <a:off x="55" y="594"/>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39" name="Line 40"/>
          <xdr:cNvSpPr>
            <a:spLocks noChangeShapeType="1"/>
          </xdr:cNvSpPr>
        </xdr:nvSpPr>
        <xdr:spPr bwMode="auto">
          <a:xfrm>
            <a:off x="53" y="599"/>
            <a:ext cx="2" cy="4"/>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0" name="Line 41"/>
          <xdr:cNvSpPr>
            <a:spLocks noChangeShapeType="1"/>
          </xdr:cNvSpPr>
        </xdr:nvSpPr>
        <xdr:spPr bwMode="auto">
          <a:xfrm flipH="1">
            <a:off x="49" y="601"/>
            <a:ext cx="5" cy="3"/>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295275</xdr:colOff>
      <xdr:row>26</xdr:row>
      <xdr:rowOff>28575</xdr:rowOff>
    </xdr:from>
    <xdr:to>
      <xdr:col>2</xdr:col>
      <xdr:colOff>0</xdr:colOff>
      <xdr:row>26</xdr:row>
      <xdr:rowOff>161925</xdr:rowOff>
    </xdr:to>
    <xdr:grpSp>
      <xdr:nvGrpSpPr>
        <xdr:cNvPr id="41" name="Group 42"/>
        <xdr:cNvGrpSpPr>
          <a:grpSpLocks/>
        </xdr:cNvGrpSpPr>
      </xdr:nvGrpSpPr>
      <xdr:grpSpPr bwMode="auto">
        <a:xfrm>
          <a:off x="2324100" y="4086225"/>
          <a:ext cx="152400" cy="133350"/>
          <a:chOff x="244" y="472"/>
          <a:chExt cx="16" cy="14"/>
        </a:xfrm>
      </xdr:grpSpPr>
      <xdr:sp macro="" textlink="">
        <xdr:nvSpPr>
          <xdr:cNvPr id="42" name="Line 43"/>
          <xdr:cNvSpPr>
            <a:spLocks noChangeShapeType="1"/>
          </xdr:cNvSpPr>
        </xdr:nvSpPr>
        <xdr:spPr bwMode="auto">
          <a:xfrm>
            <a:off x="253" y="472"/>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3" name="Line 44"/>
          <xdr:cNvSpPr>
            <a:spLocks noChangeShapeType="1"/>
          </xdr:cNvSpPr>
        </xdr:nvSpPr>
        <xdr:spPr bwMode="auto">
          <a:xfrm flipH="1">
            <a:off x="244" y="47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2</xdr:col>
      <xdr:colOff>0</xdr:colOff>
      <xdr:row>20</xdr:row>
      <xdr:rowOff>133350</xdr:rowOff>
    </xdr:from>
    <xdr:to>
      <xdr:col>2</xdr:col>
      <xdr:colOff>0</xdr:colOff>
      <xdr:row>22</xdr:row>
      <xdr:rowOff>57150</xdr:rowOff>
    </xdr:to>
    <xdr:sp macro="" textlink="">
      <xdr:nvSpPr>
        <xdr:cNvPr id="44" name="Line 50"/>
        <xdr:cNvSpPr>
          <a:spLocks noChangeShapeType="1"/>
        </xdr:cNvSpPr>
      </xdr:nvSpPr>
      <xdr:spPr bwMode="auto">
        <a:xfrm>
          <a:off x="1524000" y="33718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161925</xdr:colOff>
      <xdr:row>10</xdr:row>
      <xdr:rowOff>142875</xdr:rowOff>
    </xdr:from>
    <xdr:to>
      <xdr:col>2</xdr:col>
      <xdr:colOff>285750</xdr:colOff>
      <xdr:row>20</xdr:row>
      <xdr:rowOff>171450</xdr:rowOff>
    </xdr:to>
    <xdr:sp macro="" textlink="">
      <xdr:nvSpPr>
        <xdr:cNvPr id="45" name="Rectangle 51"/>
        <xdr:cNvSpPr>
          <a:spLocks noChangeArrowheads="1"/>
        </xdr:cNvSpPr>
      </xdr:nvSpPr>
      <xdr:spPr bwMode="auto">
        <a:xfrm>
          <a:off x="2190750" y="1466850"/>
          <a:ext cx="571500" cy="1762125"/>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333375</xdr:colOff>
      <xdr:row>10</xdr:row>
      <xdr:rowOff>161925</xdr:rowOff>
    </xdr:from>
    <xdr:to>
      <xdr:col>3</xdr:col>
      <xdr:colOff>228600</xdr:colOff>
      <xdr:row>20</xdr:row>
      <xdr:rowOff>114300</xdr:rowOff>
    </xdr:to>
    <xdr:sp macro="" textlink="">
      <xdr:nvSpPr>
        <xdr:cNvPr id="46" name="Text Box 52"/>
        <xdr:cNvSpPr txBox="1">
          <a:spLocks noChangeArrowheads="1"/>
        </xdr:cNvSpPr>
      </xdr:nvSpPr>
      <xdr:spPr bwMode="auto">
        <a:xfrm>
          <a:off x="1857375" y="1781175"/>
          <a:ext cx="657225" cy="1571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de-DE" sz="800" b="0" i="0" u="none" strike="noStrike" baseline="0">
              <a:solidFill>
                <a:srgbClr val="FF0000"/>
              </a:solidFill>
              <a:latin typeface="Arial"/>
              <a:cs typeface="Arial"/>
            </a:rPr>
            <a:t>integrierter NA-Schutz mit integriertem Kuppelschalter</a:t>
          </a:r>
        </a:p>
      </xdr:txBody>
    </xdr:sp>
    <xdr:clientData/>
  </xdr:twoCellAnchor>
  <xdr:twoCellAnchor>
    <xdr:from>
      <xdr:col>1</xdr:col>
      <xdr:colOff>152400</xdr:colOff>
      <xdr:row>10</xdr:row>
      <xdr:rowOff>161925</xdr:rowOff>
    </xdr:from>
    <xdr:to>
      <xdr:col>2</xdr:col>
      <xdr:colOff>276225</xdr:colOff>
      <xdr:row>16</xdr:row>
      <xdr:rowOff>180975</xdr:rowOff>
    </xdr:to>
    <xdr:sp macro="" textlink="">
      <xdr:nvSpPr>
        <xdr:cNvPr id="47" name="Text Box 53"/>
        <xdr:cNvSpPr txBox="1">
          <a:spLocks noChangeArrowheads="1"/>
        </xdr:cNvSpPr>
      </xdr:nvSpPr>
      <xdr:spPr bwMode="auto">
        <a:xfrm>
          <a:off x="914400" y="1781175"/>
          <a:ext cx="885825" cy="971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Arial"/>
              <a:cs typeface="Arial"/>
            </a:rPr>
            <a:t>Generator/</a:t>
          </a:r>
        </a:p>
        <a:p>
          <a:pPr algn="l" rtl="0">
            <a:defRPr sz="1000"/>
          </a:pPr>
          <a:r>
            <a:rPr lang="de-DE" sz="800" b="0" i="0" u="none" strike="noStrike" baseline="0">
              <a:solidFill>
                <a:srgbClr val="000000"/>
              </a:solidFill>
              <a:latin typeface="Arial"/>
              <a:cs typeface="Arial"/>
            </a:rPr>
            <a:t>WR mit FV-Generator/</a:t>
          </a:r>
        </a:p>
        <a:p>
          <a:pPr algn="l" rtl="0">
            <a:defRPr sz="1000"/>
          </a:pPr>
          <a:r>
            <a:rPr lang="de-DE" sz="800" b="0" i="0" u="none" strike="noStrike" baseline="0">
              <a:solidFill>
                <a:srgbClr val="000000"/>
              </a:solidFill>
              <a:latin typeface="Arial"/>
              <a:cs typeface="Arial"/>
            </a:rPr>
            <a:t>Brennstoffzelle</a:t>
          </a:r>
        </a:p>
      </xdr:txBody>
    </xdr:sp>
    <xdr:clientData/>
  </xdr:twoCellAnchor>
  <xdr:twoCellAnchor>
    <xdr:from>
      <xdr:col>1</xdr:col>
      <xdr:colOff>66675</xdr:colOff>
      <xdr:row>22</xdr:row>
      <xdr:rowOff>57150</xdr:rowOff>
    </xdr:from>
    <xdr:to>
      <xdr:col>3</xdr:col>
      <xdr:colOff>190500</xdr:colOff>
      <xdr:row>25</xdr:row>
      <xdr:rowOff>0</xdr:rowOff>
    </xdr:to>
    <xdr:sp macro="" textlink="">
      <xdr:nvSpPr>
        <xdr:cNvPr id="48" name="Rectangle 54"/>
        <xdr:cNvSpPr>
          <a:spLocks noChangeArrowheads="1"/>
        </xdr:cNvSpPr>
      </xdr:nvSpPr>
      <xdr:spPr bwMode="auto">
        <a:xfrm>
          <a:off x="828675" y="3619500"/>
          <a:ext cx="1647825" cy="428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52928" dir="16485819" algn="ctr" rotWithShape="0">
                  <a:srgbClr xmlns:mc="http://schemas.openxmlformats.org/markup-compatibility/2006" val="000000" mc:Ignorable="a14" a14:legacySpreadsheetColorIndex="64">
                    <a:gamma/>
                    <a:shade val="60000"/>
                    <a:invGamma/>
                  </a:srgbClr>
                </a:outerShdw>
              </a:effectLst>
            </a14:hiddenEffects>
          </a:ext>
        </a:extLst>
      </xdr:spPr>
    </xdr:sp>
    <xdr:clientData/>
  </xdr:twoCellAnchor>
  <xdr:twoCellAnchor>
    <xdr:from>
      <xdr:col>1</xdr:col>
      <xdr:colOff>95250</xdr:colOff>
      <xdr:row>22</xdr:row>
      <xdr:rowOff>76200</xdr:rowOff>
    </xdr:from>
    <xdr:to>
      <xdr:col>3</xdr:col>
      <xdr:colOff>161925</xdr:colOff>
      <xdr:row>23</xdr:row>
      <xdr:rowOff>38100</xdr:rowOff>
    </xdr:to>
    <xdr:sp macro="" textlink="">
      <xdr:nvSpPr>
        <xdr:cNvPr id="49" name="Text Box 55"/>
        <xdr:cNvSpPr txBox="1">
          <a:spLocks noChangeArrowheads="1"/>
        </xdr:cNvSpPr>
      </xdr:nvSpPr>
      <xdr:spPr bwMode="auto">
        <a:xfrm>
          <a:off x="857250" y="3638550"/>
          <a:ext cx="15906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Einspeisung</a:t>
          </a:r>
        </a:p>
      </xdr:txBody>
    </xdr:sp>
    <xdr:clientData/>
  </xdr:twoCellAnchor>
  <xdr:twoCellAnchor>
    <xdr:from>
      <xdr:col>2</xdr:col>
      <xdr:colOff>0</xdr:colOff>
      <xdr:row>31</xdr:row>
      <xdr:rowOff>161925</xdr:rowOff>
    </xdr:from>
    <xdr:to>
      <xdr:col>2</xdr:col>
      <xdr:colOff>0</xdr:colOff>
      <xdr:row>48</xdr:row>
      <xdr:rowOff>0</xdr:rowOff>
    </xdr:to>
    <xdr:sp macro="" textlink="">
      <xdr:nvSpPr>
        <xdr:cNvPr id="50" name="Line 56"/>
        <xdr:cNvSpPr>
          <a:spLocks noChangeShapeType="1"/>
        </xdr:cNvSpPr>
      </xdr:nvSpPr>
      <xdr:spPr bwMode="auto">
        <a:xfrm flipH="1">
          <a:off x="1524000" y="5181600"/>
          <a:ext cx="0" cy="2590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27</xdr:row>
      <xdr:rowOff>133350</xdr:rowOff>
    </xdr:from>
    <xdr:to>
      <xdr:col>8</xdr:col>
      <xdr:colOff>409575</xdr:colOff>
      <xdr:row>27</xdr:row>
      <xdr:rowOff>133350</xdr:rowOff>
    </xdr:to>
    <xdr:sp macro="" textlink="">
      <xdr:nvSpPr>
        <xdr:cNvPr id="51" name="Line 57"/>
        <xdr:cNvSpPr>
          <a:spLocks noChangeShapeType="1"/>
        </xdr:cNvSpPr>
      </xdr:nvSpPr>
      <xdr:spPr bwMode="auto">
        <a:xfrm flipV="1">
          <a:off x="5524500" y="45053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31</xdr:row>
      <xdr:rowOff>9525</xdr:rowOff>
    </xdr:from>
    <xdr:to>
      <xdr:col>7</xdr:col>
      <xdr:colOff>190500</xdr:colOff>
      <xdr:row>31</xdr:row>
      <xdr:rowOff>161925</xdr:rowOff>
    </xdr:to>
    <xdr:sp macro="" textlink="">
      <xdr:nvSpPr>
        <xdr:cNvPr id="52" name="Line 58"/>
        <xdr:cNvSpPr>
          <a:spLocks noChangeShapeType="1"/>
        </xdr:cNvSpPr>
      </xdr:nvSpPr>
      <xdr:spPr bwMode="auto">
        <a:xfrm flipV="1">
          <a:off x="5524500" y="50292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7</xdr:col>
          <xdr:colOff>76200</xdr:colOff>
          <xdr:row>28</xdr:row>
          <xdr:rowOff>85725</xdr:rowOff>
        </xdr:from>
        <xdr:to>
          <xdr:col>7</xdr:col>
          <xdr:colOff>400050</xdr:colOff>
          <xdr:row>31</xdr:row>
          <xdr:rowOff>19050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95250</xdr:colOff>
      <xdr:row>29</xdr:row>
      <xdr:rowOff>9525</xdr:rowOff>
    </xdr:from>
    <xdr:to>
      <xdr:col>7</xdr:col>
      <xdr:colOff>285750</xdr:colOff>
      <xdr:row>31</xdr:row>
      <xdr:rowOff>9525</xdr:rowOff>
    </xdr:to>
    <xdr:sp macro="" textlink="">
      <xdr:nvSpPr>
        <xdr:cNvPr id="54" name="Rectangle 60"/>
        <xdr:cNvSpPr>
          <a:spLocks noChangeArrowheads="1"/>
        </xdr:cNvSpPr>
      </xdr:nvSpPr>
      <xdr:spPr bwMode="auto">
        <a:xfrm>
          <a:off x="5429250" y="4705350"/>
          <a:ext cx="190500" cy="323850"/>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190500</xdr:colOff>
      <xdr:row>27</xdr:row>
      <xdr:rowOff>133350</xdr:rowOff>
    </xdr:from>
    <xdr:to>
      <xdr:col>7</xdr:col>
      <xdr:colOff>190500</xdr:colOff>
      <xdr:row>29</xdr:row>
      <xdr:rowOff>0</xdr:rowOff>
    </xdr:to>
    <xdr:sp macro="" textlink="">
      <xdr:nvSpPr>
        <xdr:cNvPr id="55" name="Line 61"/>
        <xdr:cNvSpPr>
          <a:spLocks noChangeShapeType="1"/>
        </xdr:cNvSpPr>
      </xdr:nvSpPr>
      <xdr:spPr bwMode="auto">
        <a:xfrm flipV="1">
          <a:off x="5524500" y="45053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0</xdr:rowOff>
    </xdr:from>
    <xdr:to>
      <xdr:col>9</xdr:col>
      <xdr:colOff>0</xdr:colOff>
      <xdr:row>38</xdr:row>
      <xdr:rowOff>114300</xdr:rowOff>
    </xdr:to>
    <xdr:sp macro="" textlink="">
      <xdr:nvSpPr>
        <xdr:cNvPr id="56" name="Line 62"/>
        <xdr:cNvSpPr>
          <a:spLocks noChangeShapeType="1"/>
        </xdr:cNvSpPr>
      </xdr:nvSpPr>
      <xdr:spPr bwMode="auto">
        <a:xfrm flipV="1">
          <a:off x="6858000" y="582930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36</xdr:row>
      <xdr:rowOff>0</xdr:rowOff>
    </xdr:from>
    <xdr:to>
      <xdr:col>9</xdr:col>
      <xdr:colOff>104775</xdr:colOff>
      <xdr:row>38</xdr:row>
      <xdr:rowOff>114300</xdr:rowOff>
    </xdr:to>
    <xdr:sp macro="" textlink="">
      <xdr:nvSpPr>
        <xdr:cNvPr id="57" name="Line 63"/>
        <xdr:cNvSpPr>
          <a:spLocks noChangeShapeType="1"/>
        </xdr:cNvSpPr>
      </xdr:nvSpPr>
      <xdr:spPr bwMode="auto">
        <a:xfrm flipV="1">
          <a:off x="6962775" y="582930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36</xdr:row>
      <xdr:rowOff>38100</xdr:rowOff>
    </xdr:from>
    <xdr:to>
      <xdr:col>8</xdr:col>
      <xdr:colOff>352425</xdr:colOff>
      <xdr:row>38</xdr:row>
      <xdr:rowOff>95250</xdr:rowOff>
    </xdr:to>
    <xdr:sp macro="" textlink="">
      <xdr:nvSpPr>
        <xdr:cNvPr id="58" name="Text Box 64"/>
        <xdr:cNvSpPr txBox="1">
          <a:spLocks noChangeArrowheads="1"/>
        </xdr:cNvSpPr>
      </xdr:nvSpPr>
      <xdr:spPr bwMode="auto">
        <a:xfrm>
          <a:off x="6200775" y="5867400"/>
          <a:ext cx="2476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2RZ</a:t>
          </a:r>
        </a:p>
      </xdr:txBody>
    </xdr:sp>
    <xdr:clientData/>
  </xdr:twoCellAnchor>
  <xdr:twoCellAnchor>
    <xdr:from>
      <xdr:col>7</xdr:col>
      <xdr:colOff>190500</xdr:colOff>
      <xdr:row>34</xdr:row>
      <xdr:rowOff>0</xdr:rowOff>
    </xdr:from>
    <xdr:to>
      <xdr:col>7</xdr:col>
      <xdr:colOff>190500</xdr:colOff>
      <xdr:row>48</xdr:row>
      <xdr:rowOff>0</xdr:rowOff>
    </xdr:to>
    <xdr:sp macro="" textlink="">
      <xdr:nvSpPr>
        <xdr:cNvPr id="59" name="Line 65"/>
        <xdr:cNvSpPr>
          <a:spLocks noChangeShapeType="1"/>
        </xdr:cNvSpPr>
      </xdr:nvSpPr>
      <xdr:spPr bwMode="auto">
        <a:xfrm flipV="1">
          <a:off x="5524500" y="5505450"/>
          <a:ext cx="0" cy="2266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228600</xdr:colOff>
      <xdr:row>34</xdr:row>
      <xdr:rowOff>0</xdr:rowOff>
    </xdr:from>
    <xdr:to>
      <xdr:col>8</xdr:col>
      <xdr:colOff>228600</xdr:colOff>
      <xdr:row>35</xdr:row>
      <xdr:rowOff>0</xdr:rowOff>
    </xdr:to>
    <xdr:sp macro="" textlink="">
      <xdr:nvSpPr>
        <xdr:cNvPr id="60" name="Line 66"/>
        <xdr:cNvSpPr>
          <a:spLocks noChangeShapeType="1"/>
        </xdr:cNvSpPr>
      </xdr:nvSpPr>
      <xdr:spPr bwMode="auto">
        <a:xfrm flipH="1" flipV="1">
          <a:off x="6324600" y="5505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23</xdr:row>
      <xdr:rowOff>28575</xdr:rowOff>
    </xdr:from>
    <xdr:to>
      <xdr:col>3</xdr:col>
      <xdr:colOff>200025</xdr:colOff>
      <xdr:row>24</xdr:row>
      <xdr:rowOff>123825</xdr:rowOff>
    </xdr:to>
    <xdr:grpSp>
      <xdr:nvGrpSpPr>
        <xdr:cNvPr id="61" name="Gruppieren 60"/>
        <xdr:cNvGrpSpPr/>
      </xdr:nvGrpSpPr>
      <xdr:grpSpPr>
        <a:xfrm>
          <a:off x="2095500" y="3638550"/>
          <a:ext cx="1028700" cy="228600"/>
          <a:chOff x="2105028" y="3657600"/>
          <a:chExt cx="1028700" cy="228600"/>
        </a:xfrm>
      </xdr:grpSpPr>
      <mc:AlternateContent xmlns:mc="http://schemas.openxmlformats.org/markup-compatibility/2006">
        <mc:Choice xmlns:a14="http://schemas.microsoft.com/office/drawing/2010/main" Requires="a14">
          <xdr:sp macro="" textlink="">
            <xdr:nvSpPr>
              <xdr:cNvPr id="54278" name="Check Box 6" hidden="1">
                <a:extLst>
                  <a:ext uri="{63B3BB69-23CF-44E3-9099-C40C66FF867C}">
                    <a14:compatExt spid="_x0000_s54278"/>
                  </a:ext>
                </a:extLst>
              </xdr:cNvPr>
              <xdr:cNvSpPr/>
            </xdr:nvSpPr>
            <xdr:spPr bwMode="auto">
              <a:xfrm>
                <a:off x="2105028" y="3657600"/>
                <a:ext cx="342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4279" name="Check Box 7" hidden="1">
                <a:extLst>
                  <a:ext uri="{63B3BB69-23CF-44E3-9099-C40C66FF867C}">
                    <a14:compatExt spid="_x0000_s54279"/>
                  </a:ext>
                </a:extLst>
              </xdr:cNvPr>
              <xdr:cNvSpPr/>
            </xdr:nvSpPr>
            <xdr:spPr bwMode="auto">
              <a:xfrm>
                <a:off x="2419350" y="3676650"/>
                <a:ext cx="342900"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4280" name="Check Box 8" hidden="1">
                <a:extLst>
                  <a:ext uri="{63B3BB69-23CF-44E3-9099-C40C66FF867C}">
                    <a14:compatExt spid="_x0000_s54280"/>
                  </a:ext>
                </a:extLst>
              </xdr:cNvPr>
              <xdr:cNvSpPr/>
            </xdr:nvSpPr>
            <xdr:spPr bwMode="auto">
              <a:xfrm>
                <a:off x="2771778" y="3657600"/>
                <a:ext cx="361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Textfeld 64"/>
          <xdr:cNvSpPr txBox="1"/>
        </xdr:nvSpPr>
        <xdr:spPr>
          <a:xfrm>
            <a:off x="2295526"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L1</a:t>
            </a:r>
          </a:p>
        </xdr:txBody>
      </xdr:sp>
      <xdr:sp macro="" textlink="">
        <xdr:nvSpPr>
          <xdr:cNvPr id="66" name="Textfeld 65"/>
          <xdr:cNvSpPr txBox="1"/>
        </xdr:nvSpPr>
        <xdr:spPr>
          <a:xfrm>
            <a:off x="2619376"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L2</a:t>
            </a:r>
          </a:p>
        </xdr:txBody>
      </xdr:sp>
      <xdr:sp macro="" textlink="">
        <xdr:nvSpPr>
          <xdr:cNvPr id="67" name="Textfeld 66"/>
          <xdr:cNvSpPr txBox="1"/>
        </xdr:nvSpPr>
        <xdr:spPr>
          <a:xfrm>
            <a:off x="2971801"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180975</xdr:colOff>
      <xdr:row>50</xdr:row>
      <xdr:rowOff>0</xdr:rowOff>
    </xdr:from>
    <xdr:to>
      <xdr:col>7</xdr:col>
      <xdr:colOff>180975</xdr:colOff>
      <xdr:row>50</xdr:row>
      <xdr:rowOff>0</xdr:rowOff>
    </xdr:to>
    <xdr:sp macro="" textlink="">
      <xdr:nvSpPr>
        <xdr:cNvPr id="2" name="Line 1"/>
        <xdr:cNvSpPr>
          <a:spLocks noChangeShapeType="1"/>
        </xdr:cNvSpPr>
      </xdr:nvSpPr>
      <xdr:spPr bwMode="auto">
        <a:xfrm>
          <a:off x="1704975" y="8096250"/>
          <a:ext cx="381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55</xdr:row>
      <xdr:rowOff>0</xdr:rowOff>
    </xdr:from>
    <xdr:to>
      <xdr:col>8</xdr:col>
      <xdr:colOff>390525</xdr:colOff>
      <xdr:row>59</xdr:row>
      <xdr:rowOff>0</xdr:rowOff>
    </xdr:to>
    <xdr:sp macro="" textlink="">
      <xdr:nvSpPr>
        <xdr:cNvPr id="3" name="Rectangle 2"/>
        <xdr:cNvSpPr>
          <a:spLocks noChangeArrowheads="1"/>
        </xdr:cNvSpPr>
      </xdr:nvSpPr>
      <xdr:spPr bwMode="auto">
        <a:xfrm>
          <a:off x="6153150" y="8905875"/>
          <a:ext cx="333375" cy="6477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50</xdr:row>
      <xdr:rowOff>0</xdr:rowOff>
    </xdr:from>
    <xdr:to>
      <xdr:col>8</xdr:col>
      <xdr:colOff>228600</xdr:colOff>
      <xdr:row>59</xdr:row>
      <xdr:rowOff>123825</xdr:rowOff>
    </xdr:to>
    <xdr:sp macro="" textlink="">
      <xdr:nvSpPr>
        <xdr:cNvPr id="4" name="Line 3"/>
        <xdr:cNvSpPr>
          <a:spLocks noChangeShapeType="1"/>
        </xdr:cNvSpPr>
      </xdr:nvSpPr>
      <xdr:spPr bwMode="auto">
        <a:xfrm>
          <a:off x="6324600" y="8096250"/>
          <a:ext cx="0" cy="1581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60</xdr:row>
      <xdr:rowOff>0</xdr:rowOff>
    </xdr:from>
    <xdr:to>
      <xdr:col>12</xdr:col>
      <xdr:colOff>180975</xdr:colOff>
      <xdr:row>60</xdr:row>
      <xdr:rowOff>0</xdr:rowOff>
    </xdr:to>
    <xdr:sp macro="" textlink="">
      <xdr:nvSpPr>
        <xdr:cNvPr id="5" name="Line 4"/>
        <xdr:cNvSpPr>
          <a:spLocks noChangeShapeType="1"/>
        </xdr:cNvSpPr>
      </xdr:nvSpPr>
      <xdr:spPr bwMode="auto">
        <a:xfrm>
          <a:off x="5495925" y="9715500"/>
          <a:ext cx="382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55</xdr:row>
      <xdr:rowOff>123825</xdr:rowOff>
    </xdr:from>
    <xdr:to>
      <xdr:col>8</xdr:col>
      <xdr:colOff>276225</xdr:colOff>
      <xdr:row>57</xdr:row>
      <xdr:rowOff>114300</xdr:rowOff>
    </xdr:to>
    <xdr:sp macro="" textlink="">
      <xdr:nvSpPr>
        <xdr:cNvPr id="6" name="Rectangle 5"/>
        <xdr:cNvSpPr>
          <a:spLocks noChangeArrowheads="1"/>
        </xdr:cNvSpPr>
      </xdr:nvSpPr>
      <xdr:spPr bwMode="auto">
        <a:xfrm>
          <a:off x="6276975" y="9029700"/>
          <a:ext cx="952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52</xdr:row>
      <xdr:rowOff>76200</xdr:rowOff>
    </xdr:from>
    <xdr:to>
      <xdr:col>10</xdr:col>
      <xdr:colOff>419100</xdr:colOff>
      <xdr:row>52</xdr:row>
      <xdr:rowOff>76200</xdr:rowOff>
    </xdr:to>
    <xdr:sp macro="" textlink="">
      <xdr:nvSpPr>
        <xdr:cNvPr id="7" name="Line 6"/>
        <xdr:cNvSpPr>
          <a:spLocks noChangeShapeType="1"/>
        </xdr:cNvSpPr>
      </xdr:nvSpPr>
      <xdr:spPr bwMode="auto">
        <a:xfrm flipV="1">
          <a:off x="5495925" y="84963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238125</xdr:colOff>
      <xdr:row>53</xdr:row>
      <xdr:rowOff>0</xdr:rowOff>
    </xdr:from>
    <xdr:to>
      <xdr:col>11</xdr:col>
      <xdr:colOff>238125</xdr:colOff>
      <xdr:row>54</xdr:row>
      <xdr:rowOff>38100</xdr:rowOff>
    </xdr:to>
    <xdr:sp macro="" textlink="">
      <xdr:nvSpPr>
        <xdr:cNvPr id="8" name="Line 7"/>
        <xdr:cNvSpPr>
          <a:spLocks noChangeShapeType="1"/>
        </xdr:cNvSpPr>
      </xdr:nvSpPr>
      <xdr:spPr bwMode="auto">
        <a:xfrm>
          <a:off x="8620125" y="85820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51</xdr:row>
      <xdr:rowOff>0</xdr:rowOff>
    </xdr:from>
    <xdr:to>
      <xdr:col>11</xdr:col>
      <xdr:colOff>238125</xdr:colOff>
      <xdr:row>51</xdr:row>
      <xdr:rowOff>123825</xdr:rowOff>
    </xdr:to>
    <xdr:sp macro="" textlink="">
      <xdr:nvSpPr>
        <xdr:cNvPr id="9" name="Line 8"/>
        <xdr:cNvSpPr>
          <a:spLocks noChangeShapeType="1"/>
        </xdr:cNvSpPr>
      </xdr:nvSpPr>
      <xdr:spPr bwMode="auto">
        <a:xfrm flipV="1">
          <a:off x="8620125" y="82581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171450</xdr:rowOff>
    </xdr:to>
    <xdr:sp macro="" textlink="">
      <xdr:nvSpPr>
        <xdr:cNvPr id="10" name="Line 11"/>
        <xdr:cNvSpPr>
          <a:spLocks noChangeShapeType="1"/>
        </xdr:cNvSpPr>
      </xdr:nvSpPr>
      <xdr:spPr bwMode="auto">
        <a:xfrm>
          <a:off x="1524000" y="4048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17</xdr:row>
      <xdr:rowOff>38100</xdr:rowOff>
    </xdr:from>
    <xdr:to>
      <xdr:col>2</xdr:col>
      <xdr:colOff>133350</xdr:colOff>
      <xdr:row>20</xdr:row>
      <xdr:rowOff>104775</xdr:rowOff>
    </xdr:to>
    <xdr:grpSp>
      <xdr:nvGrpSpPr>
        <xdr:cNvPr id="11" name="Group 12"/>
        <xdr:cNvGrpSpPr>
          <a:grpSpLocks/>
        </xdr:cNvGrpSpPr>
      </xdr:nvGrpSpPr>
      <xdr:grpSpPr bwMode="auto">
        <a:xfrm>
          <a:off x="2333625" y="2657475"/>
          <a:ext cx="276225" cy="542925"/>
          <a:chOff x="245" y="248"/>
          <a:chExt cx="29" cy="50"/>
        </a:xfrm>
      </xdr:grpSpPr>
      <xdr:sp macro="" textlink="">
        <xdr:nvSpPr>
          <xdr:cNvPr id="12" name="Rectangle 13"/>
          <xdr:cNvSpPr>
            <a:spLocks noChangeArrowheads="1"/>
          </xdr:cNvSpPr>
        </xdr:nvSpPr>
        <xdr:spPr bwMode="auto">
          <a:xfrm>
            <a:off x="245" y="248"/>
            <a:ext cx="29" cy="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sp macro="" textlink="">
        <xdr:nvSpPr>
          <xdr:cNvPr id="13" name="Text Box 14"/>
          <xdr:cNvSpPr txBox="1">
            <a:spLocks noChangeArrowheads="1"/>
          </xdr:cNvSpPr>
        </xdr:nvSpPr>
        <xdr:spPr bwMode="auto">
          <a:xfrm>
            <a:off x="261" y="250"/>
            <a:ext cx="11"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0" tIns="46800" rIns="0" bIns="46800" anchor="ctr" upright="1"/>
          <a:lstStyle/>
          <a:p>
            <a:pPr algn="ctr" rtl="0">
              <a:defRPr sz="1000"/>
            </a:pPr>
            <a:r>
              <a:rPr lang="de-DE" sz="500" b="0" i="0" u="none" strike="noStrike" baseline="0">
                <a:solidFill>
                  <a:srgbClr val="000000"/>
                </a:solidFill>
                <a:latin typeface="Arial"/>
                <a:cs typeface="Arial"/>
              </a:rPr>
              <a:t>NA-Schutz</a:t>
            </a:r>
          </a:p>
        </xdr:txBody>
      </xdr:sp>
      <xdr:sp macro="" textlink="">
        <xdr:nvSpPr>
          <xdr:cNvPr id="14" name="Line 15"/>
          <xdr:cNvSpPr>
            <a:spLocks noChangeShapeType="1"/>
          </xdr:cNvSpPr>
        </xdr:nvSpPr>
        <xdr:spPr bwMode="auto">
          <a:xfrm flipV="1">
            <a:off x="256" y="288"/>
            <a:ext cx="0" cy="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5" name="Group 16"/>
          <xdr:cNvGrpSpPr>
            <a:grpSpLocks/>
          </xdr:cNvGrpSpPr>
        </xdr:nvGrpSpPr>
        <xdr:grpSpPr bwMode="auto">
          <a:xfrm>
            <a:off x="250" y="251"/>
            <a:ext cx="7" cy="18"/>
            <a:chOff x="250" y="251"/>
            <a:chExt cx="7" cy="18"/>
          </a:xfrm>
        </xdr:grpSpPr>
        <xdr:sp macro="" textlink="">
          <xdr:nvSpPr>
            <xdr:cNvPr id="20" name="Line 17"/>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8"/>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Oval 19"/>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16" name="Group 20"/>
          <xdr:cNvGrpSpPr>
            <a:grpSpLocks/>
          </xdr:cNvGrpSpPr>
        </xdr:nvGrpSpPr>
        <xdr:grpSpPr bwMode="auto">
          <a:xfrm>
            <a:off x="250" y="270"/>
            <a:ext cx="7" cy="18"/>
            <a:chOff x="250" y="251"/>
            <a:chExt cx="7" cy="18"/>
          </a:xfrm>
        </xdr:grpSpPr>
        <xdr:sp macro="" textlink="">
          <xdr:nvSpPr>
            <xdr:cNvPr id="17" name="Line 21"/>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2"/>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Oval 23"/>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180975</xdr:colOff>
      <xdr:row>47</xdr:row>
      <xdr:rowOff>152400</xdr:rowOff>
    </xdr:from>
    <xdr:to>
      <xdr:col>2</xdr:col>
      <xdr:colOff>180975</xdr:colOff>
      <xdr:row>49</xdr:row>
      <xdr:rowOff>123825</xdr:rowOff>
    </xdr:to>
    <xdr:sp macro="" textlink="">
      <xdr:nvSpPr>
        <xdr:cNvPr id="23" name="Line 24"/>
        <xdr:cNvSpPr>
          <a:spLocks noChangeShapeType="1"/>
        </xdr:cNvSpPr>
      </xdr:nvSpPr>
      <xdr:spPr bwMode="auto">
        <a:xfrm>
          <a:off x="1704975" y="7762875"/>
          <a:ext cx="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27</xdr:row>
      <xdr:rowOff>0</xdr:rowOff>
    </xdr:from>
    <xdr:to>
      <xdr:col>2</xdr:col>
      <xdr:colOff>0</xdr:colOff>
      <xdr:row>31</xdr:row>
      <xdr:rowOff>0</xdr:rowOff>
    </xdr:to>
    <xdr:sp macro="" textlink="">
      <xdr:nvSpPr>
        <xdr:cNvPr id="24" name="Line 33"/>
        <xdr:cNvSpPr>
          <a:spLocks noChangeShapeType="1"/>
        </xdr:cNvSpPr>
      </xdr:nvSpPr>
      <xdr:spPr bwMode="auto">
        <a:xfrm>
          <a:off x="1524000" y="4371975"/>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39</xdr:row>
      <xdr:rowOff>104775</xdr:rowOff>
    </xdr:from>
    <xdr:to>
      <xdr:col>2</xdr:col>
      <xdr:colOff>180975</xdr:colOff>
      <xdr:row>46</xdr:row>
      <xdr:rowOff>66675</xdr:rowOff>
    </xdr:to>
    <xdr:sp macro="" textlink="">
      <xdr:nvSpPr>
        <xdr:cNvPr id="25" name="Line 35"/>
        <xdr:cNvSpPr>
          <a:spLocks noChangeShapeType="1"/>
        </xdr:cNvSpPr>
      </xdr:nvSpPr>
      <xdr:spPr bwMode="auto">
        <a:xfrm>
          <a:off x="1704975" y="6419850"/>
          <a:ext cx="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36</xdr:row>
      <xdr:rowOff>76200</xdr:rowOff>
    </xdr:from>
    <xdr:to>
      <xdr:col>2</xdr:col>
      <xdr:colOff>390525</xdr:colOff>
      <xdr:row>39</xdr:row>
      <xdr:rowOff>95250</xdr:rowOff>
    </xdr:to>
    <xdr:sp macro="" textlink="">
      <xdr:nvSpPr>
        <xdr:cNvPr id="26" name="Line 36"/>
        <xdr:cNvSpPr>
          <a:spLocks noChangeShapeType="1"/>
        </xdr:cNvSpPr>
      </xdr:nvSpPr>
      <xdr:spPr bwMode="auto">
        <a:xfrm>
          <a:off x="1914525" y="59055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35</xdr:row>
      <xdr:rowOff>104775</xdr:rowOff>
    </xdr:from>
    <xdr:to>
      <xdr:col>2</xdr:col>
      <xdr:colOff>314325</xdr:colOff>
      <xdr:row>39</xdr:row>
      <xdr:rowOff>104775</xdr:rowOff>
    </xdr:to>
    <xdr:sp macro="" textlink="">
      <xdr:nvSpPr>
        <xdr:cNvPr id="27" name="Rectangle 37"/>
        <xdr:cNvSpPr>
          <a:spLocks noChangeArrowheads="1"/>
        </xdr:cNvSpPr>
      </xdr:nvSpPr>
      <xdr:spPr bwMode="auto">
        <a:xfrm>
          <a:off x="1562100" y="5772150"/>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36</xdr:row>
      <xdr:rowOff>66675</xdr:rowOff>
    </xdr:from>
    <xdr:to>
      <xdr:col>2</xdr:col>
      <xdr:colOff>314325</xdr:colOff>
      <xdr:row>36</xdr:row>
      <xdr:rowOff>66675</xdr:rowOff>
    </xdr:to>
    <xdr:sp macro="" textlink="">
      <xdr:nvSpPr>
        <xdr:cNvPr id="28" name="Line 38"/>
        <xdr:cNvSpPr>
          <a:spLocks noChangeShapeType="1"/>
        </xdr:cNvSpPr>
      </xdr:nvSpPr>
      <xdr:spPr bwMode="auto">
        <a:xfrm>
          <a:off x="1562100" y="58959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37</xdr:row>
      <xdr:rowOff>9525</xdr:rowOff>
    </xdr:from>
    <xdr:to>
      <xdr:col>2</xdr:col>
      <xdr:colOff>247650</xdr:colOff>
      <xdr:row>38</xdr:row>
      <xdr:rowOff>38100</xdr:rowOff>
    </xdr:to>
    <xdr:sp macro="" textlink="">
      <xdr:nvSpPr>
        <xdr:cNvPr id="29" name="Text Box 39"/>
        <xdr:cNvSpPr txBox="1">
          <a:spLocks noChangeArrowheads="1"/>
        </xdr:cNvSpPr>
      </xdr:nvSpPr>
      <xdr:spPr bwMode="auto">
        <a:xfrm>
          <a:off x="1628775" y="6000750"/>
          <a:ext cx="1428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Z</a:t>
          </a:r>
        </a:p>
      </xdr:txBody>
    </xdr:sp>
    <xdr:clientData/>
  </xdr:twoCellAnchor>
  <xdr:twoCellAnchor>
    <xdr:from>
      <xdr:col>8</xdr:col>
      <xdr:colOff>228600</xdr:colOff>
      <xdr:row>48</xdr:row>
      <xdr:rowOff>0</xdr:rowOff>
    </xdr:from>
    <xdr:to>
      <xdr:col>8</xdr:col>
      <xdr:colOff>228600</xdr:colOff>
      <xdr:row>49</xdr:row>
      <xdr:rowOff>123825</xdr:rowOff>
    </xdr:to>
    <xdr:sp macro="" textlink="">
      <xdr:nvSpPr>
        <xdr:cNvPr id="30" name="Line 43"/>
        <xdr:cNvSpPr>
          <a:spLocks noChangeShapeType="1"/>
        </xdr:cNvSpPr>
      </xdr:nvSpPr>
      <xdr:spPr bwMode="auto">
        <a:xfrm>
          <a:off x="6324600" y="777240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47</xdr:row>
      <xdr:rowOff>38100</xdr:rowOff>
    </xdr:from>
    <xdr:to>
      <xdr:col>8</xdr:col>
      <xdr:colOff>228600</xdr:colOff>
      <xdr:row>48</xdr:row>
      <xdr:rowOff>0</xdr:rowOff>
    </xdr:to>
    <xdr:grpSp>
      <xdr:nvGrpSpPr>
        <xdr:cNvPr id="31" name="Group 44"/>
        <xdr:cNvGrpSpPr>
          <a:grpSpLocks/>
        </xdr:cNvGrpSpPr>
      </xdr:nvGrpSpPr>
      <xdr:grpSpPr bwMode="auto">
        <a:xfrm>
          <a:off x="5238750" y="7096125"/>
          <a:ext cx="152400" cy="133350"/>
          <a:chOff x="54" y="738"/>
          <a:chExt cx="16" cy="14"/>
        </a:xfrm>
      </xdr:grpSpPr>
      <xdr:sp macro="" textlink="">
        <xdr:nvSpPr>
          <xdr:cNvPr id="32" name="Line 45"/>
          <xdr:cNvSpPr>
            <a:spLocks noChangeShapeType="1"/>
          </xdr:cNvSpPr>
        </xdr:nvSpPr>
        <xdr:spPr bwMode="auto">
          <a:xfrm>
            <a:off x="61" y="738"/>
            <a:ext cx="9"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3" name="Line 46"/>
          <xdr:cNvSpPr>
            <a:spLocks noChangeShapeType="1"/>
          </xdr:cNvSpPr>
        </xdr:nvSpPr>
        <xdr:spPr bwMode="auto">
          <a:xfrm flipH="1">
            <a:off x="55" y="74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34" name="Line 47"/>
          <xdr:cNvSpPr>
            <a:spLocks noChangeShapeType="1"/>
          </xdr:cNvSpPr>
        </xdr:nvSpPr>
        <xdr:spPr bwMode="auto">
          <a:xfrm flipH="1">
            <a:off x="60" y="742"/>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5" name="Line 48"/>
          <xdr:cNvSpPr>
            <a:spLocks noChangeShapeType="1"/>
          </xdr:cNvSpPr>
        </xdr:nvSpPr>
        <xdr:spPr bwMode="auto">
          <a:xfrm flipH="1" flipV="1">
            <a:off x="58" y="741"/>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6" name="Line 49"/>
          <xdr:cNvSpPr>
            <a:spLocks noChangeShapeType="1"/>
          </xdr:cNvSpPr>
        </xdr:nvSpPr>
        <xdr:spPr bwMode="auto">
          <a:xfrm flipH="1">
            <a:off x="55" y="741"/>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7" name="Line 50"/>
          <xdr:cNvSpPr>
            <a:spLocks noChangeShapeType="1"/>
          </xdr:cNvSpPr>
        </xdr:nvSpPr>
        <xdr:spPr bwMode="auto">
          <a:xfrm>
            <a:off x="55" y="743"/>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8" name="Line 51"/>
          <xdr:cNvSpPr>
            <a:spLocks noChangeShapeType="1"/>
          </xdr:cNvSpPr>
        </xdr:nvSpPr>
        <xdr:spPr bwMode="auto">
          <a:xfrm flipH="1">
            <a:off x="54" y="746"/>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95250</xdr:colOff>
      <xdr:row>36</xdr:row>
      <xdr:rowOff>0</xdr:rowOff>
    </xdr:from>
    <xdr:to>
      <xdr:col>8</xdr:col>
      <xdr:colOff>371475</xdr:colOff>
      <xdr:row>40</xdr:row>
      <xdr:rowOff>0</xdr:rowOff>
    </xdr:to>
    <xdr:sp macro="" textlink="">
      <xdr:nvSpPr>
        <xdr:cNvPr id="39" name="Rectangle 52"/>
        <xdr:cNvSpPr>
          <a:spLocks noChangeArrowheads="1"/>
        </xdr:cNvSpPr>
      </xdr:nvSpPr>
      <xdr:spPr bwMode="auto">
        <a:xfrm>
          <a:off x="6191250" y="5829300"/>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40</xdr:row>
      <xdr:rowOff>0</xdr:rowOff>
    </xdr:from>
    <xdr:to>
      <xdr:col>8</xdr:col>
      <xdr:colOff>228600</xdr:colOff>
      <xdr:row>46</xdr:row>
      <xdr:rowOff>85725</xdr:rowOff>
    </xdr:to>
    <xdr:sp macro="" textlink="">
      <xdr:nvSpPr>
        <xdr:cNvPr id="40" name="Line 53"/>
        <xdr:cNvSpPr>
          <a:spLocks noChangeShapeType="1"/>
        </xdr:cNvSpPr>
      </xdr:nvSpPr>
      <xdr:spPr bwMode="auto">
        <a:xfrm>
          <a:off x="6324600" y="6477000"/>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37</xdr:row>
      <xdr:rowOff>0</xdr:rowOff>
    </xdr:from>
    <xdr:to>
      <xdr:col>8</xdr:col>
      <xdr:colOff>371475</xdr:colOff>
      <xdr:row>37</xdr:row>
      <xdr:rowOff>0</xdr:rowOff>
    </xdr:to>
    <xdr:sp macro="" textlink="">
      <xdr:nvSpPr>
        <xdr:cNvPr id="41" name="Line 54"/>
        <xdr:cNvSpPr>
          <a:spLocks noChangeShapeType="1"/>
        </xdr:cNvSpPr>
      </xdr:nvSpPr>
      <xdr:spPr bwMode="auto">
        <a:xfrm>
          <a:off x="6191250" y="5991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31</xdr:row>
      <xdr:rowOff>19050</xdr:rowOff>
    </xdr:from>
    <xdr:to>
      <xdr:col>2</xdr:col>
      <xdr:colOff>0</xdr:colOff>
      <xdr:row>31</xdr:row>
      <xdr:rowOff>161925</xdr:rowOff>
    </xdr:to>
    <xdr:grpSp>
      <xdr:nvGrpSpPr>
        <xdr:cNvPr id="42" name="Group 57"/>
        <xdr:cNvGrpSpPr>
          <a:grpSpLocks/>
        </xdr:cNvGrpSpPr>
      </xdr:nvGrpSpPr>
      <xdr:grpSpPr bwMode="auto">
        <a:xfrm>
          <a:off x="2266950" y="4724400"/>
          <a:ext cx="209550" cy="142875"/>
          <a:chOff x="49" y="591"/>
          <a:chExt cx="22" cy="14"/>
        </a:xfrm>
      </xdr:grpSpPr>
      <xdr:sp macro="" textlink="">
        <xdr:nvSpPr>
          <xdr:cNvPr id="43" name="Line 58"/>
          <xdr:cNvSpPr>
            <a:spLocks noChangeShapeType="1"/>
          </xdr:cNvSpPr>
        </xdr:nvSpPr>
        <xdr:spPr bwMode="auto">
          <a:xfrm>
            <a:off x="64" y="591"/>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4" name="Line 59"/>
          <xdr:cNvSpPr>
            <a:spLocks noChangeShapeType="1"/>
          </xdr:cNvSpPr>
        </xdr:nvSpPr>
        <xdr:spPr bwMode="auto">
          <a:xfrm flipH="1">
            <a:off x="55" y="594"/>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45" name="Line 60"/>
          <xdr:cNvSpPr>
            <a:spLocks noChangeShapeType="1"/>
          </xdr:cNvSpPr>
        </xdr:nvSpPr>
        <xdr:spPr bwMode="auto">
          <a:xfrm>
            <a:off x="53" y="599"/>
            <a:ext cx="2" cy="4"/>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6" name="Line 61"/>
          <xdr:cNvSpPr>
            <a:spLocks noChangeShapeType="1"/>
          </xdr:cNvSpPr>
        </xdr:nvSpPr>
        <xdr:spPr bwMode="auto">
          <a:xfrm flipH="1">
            <a:off x="49" y="601"/>
            <a:ext cx="5" cy="3"/>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295275</xdr:colOff>
      <xdr:row>26</xdr:row>
      <xdr:rowOff>28575</xdr:rowOff>
    </xdr:from>
    <xdr:to>
      <xdr:col>2</xdr:col>
      <xdr:colOff>0</xdr:colOff>
      <xdr:row>26</xdr:row>
      <xdr:rowOff>161925</xdr:rowOff>
    </xdr:to>
    <xdr:grpSp>
      <xdr:nvGrpSpPr>
        <xdr:cNvPr id="47" name="Group 62"/>
        <xdr:cNvGrpSpPr>
          <a:grpSpLocks/>
        </xdr:cNvGrpSpPr>
      </xdr:nvGrpSpPr>
      <xdr:grpSpPr bwMode="auto">
        <a:xfrm>
          <a:off x="2324100" y="4124325"/>
          <a:ext cx="152400" cy="133350"/>
          <a:chOff x="244" y="472"/>
          <a:chExt cx="16" cy="14"/>
        </a:xfrm>
      </xdr:grpSpPr>
      <xdr:sp macro="" textlink="">
        <xdr:nvSpPr>
          <xdr:cNvPr id="48" name="Line 63"/>
          <xdr:cNvSpPr>
            <a:spLocks noChangeShapeType="1"/>
          </xdr:cNvSpPr>
        </xdr:nvSpPr>
        <xdr:spPr bwMode="auto">
          <a:xfrm>
            <a:off x="253" y="472"/>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9" name="Line 64"/>
          <xdr:cNvSpPr>
            <a:spLocks noChangeShapeType="1"/>
          </xdr:cNvSpPr>
        </xdr:nvSpPr>
        <xdr:spPr bwMode="auto">
          <a:xfrm flipH="1">
            <a:off x="244" y="47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2</xdr:col>
      <xdr:colOff>0</xdr:colOff>
      <xdr:row>20</xdr:row>
      <xdr:rowOff>133350</xdr:rowOff>
    </xdr:from>
    <xdr:to>
      <xdr:col>2</xdr:col>
      <xdr:colOff>0</xdr:colOff>
      <xdr:row>22</xdr:row>
      <xdr:rowOff>57150</xdr:rowOff>
    </xdr:to>
    <xdr:sp macro="" textlink="">
      <xdr:nvSpPr>
        <xdr:cNvPr id="50" name="Line 70"/>
        <xdr:cNvSpPr>
          <a:spLocks noChangeShapeType="1"/>
        </xdr:cNvSpPr>
      </xdr:nvSpPr>
      <xdr:spPr bwMode="auto">
        <a:xfrm>
          <a:off x="1524000" y="33718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161925</xdr:colOff>
      <xdr:row>10</xdr:row>
      <xdr:rowOff>142875</xdr:rowOff>
    </xdr:from>
    <xdr:to>
      <xdr:col>2</xdr:col>
      <xdr:colOff>285750</xdr:colOff>
      <xdr:row>20</xdr:row>
      <xdr:rowOff>133350</xdr:rowOff>
    </xdr:to>
    <xdr:sp macro="" textlink="">
      <xdr:nvSpPr>
        <xdr:cNvPr id="51" name="Rectangle 71"/>
        <xdr:cNvSpPr>
          <a:spLocks noChangeArrowheads="1"/>
        </xdr:cNvSpPr>
      </xdr:nvSpPr>
      <xdr:spPr bwMode="auto">
        <a:xfrm>
          <a:off x="2190750" y="1466850"/>
          <a:ext cx="571500" cy="1762125"/>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333375</xdr:colOff>
      <xdr:row>10</xdr:row>
      <xdr:rowOff>161925</xdr:rowOff>
    </xdr:from>
    <xdr:to>
      <xdr:col>3</xdr:col>
      <xdr:colOff>228600</xdr:colOff>
      <xdr:row>20</xdr:row>
      <xdr:rowOff>114300</xdr:rowOff>
    </xdr:to>
    <xdr:sp macro="" textlink="">
      <xdr:nvSpPr>
        <xdr:cNvPr id="52" name="Text Box 72"/>
        <xdr:cNvSpPr txBox="1">
          <a:spLocks noChangeArrowheads="1"/>
        </xdr:cNvSpPr>
      </xdr:nvSpPr>
      <xdr:spPr bwMode="auto">
        <a:xfrm>
          <a:off x="1857375" y="1781175"/>
          <a:ext cx="657225" cy="1571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de-DE" sz="800" b="0" i="0" u="none" strike="noStrike" baseline="0">
              <a:solidFill>
                <a:srgbClr val="FF0000"/>
              </a:solidFill>
              <a:latin typeface="Arial"/>
              <a:cs typeface="Arial"/>
            </a:rPr>
            <a:t>integrierter NA-Schutz mit integriertem Kuppelschalter</a:t>
          </a:r>
        </a:p>
      </xdr:txBody>
    </xdr:sp>
    <xdr:clientData/>
  </xdr:twoCellAnchor>
  <xdr:twoCellAnchor>
    <xdr:from>
      <xdr:col>1</xdr:col>
      <xdr:colOff>152400</xdr:colOff>
      <xdr:row>10</xdr:row>
      <xdr:rowOff>161925</xdr:rowOff>
    </xdr:from>
    <xdr:to>
      <xdr:col>2</xdr:col>
      <xdr:colOff>276225</xdr:colOff>
      <xdr:row>16</xdr:row>
      <xdr:rowOff>180975</xdr:rowOff>
    </xdr:to>
    <xdr:sp macro="" textlink="">
      <xdr:nvSpPr>
        <xdr:cNvPr id="53" name="Text Box 73"/>
        <xdr:cNvSpPr txBox="1">
          <a:spLocks noChangeArrowheads="1"/>
        </xdr:cNvSpPr>
      </xdr:nvSpPr>
      <xdr:spPr bwMode="auto">
        <a:xfrm>
          <a:off x="914400" y="1781175"/>
          <a:ext cx="885825" cy="971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Arial"/>
              <a:cs typeface="Arial"/>
            </a:rPr>
            <a:t>Generator/</a:t>
          </a:r>
        </a:p>
        <a:p>
          <a:pPr algn="l" rtl="0">
            <a:defRPr sz="1000"/>
          </a:pPr>
          <a:r>
            <a:rPr lang="de-DE" sz="800" b="0" i="0" u="none" strike="noStrike" baseline="0">
              <a:solidFill>
                <a:srgbClr val="000000"/>
              </a:solidFill>
              <a:latin typeface="Arial"/>
              <a:cs typeface="Arial"/>
            </a:rPr>
            <a:t>WR mit FV-Generator/</a:t>
          </a:r>
        </a:p>
        <a:p>
          <a:pPr algn="l" rtl="0">
            <a:defRPr sz="1000"/>
          </a:pPr>
          <a:r>
            <a:rPr lang="de-DE" sz="800" b="0" i="0" u="none" strike="noStrike" baseline="0">
              <a:solidFill>
                <a:srgbClr val="000000"/>
              </a:solidFill>
              <a:latin typeface="Arial"/>
              <a:cs typeface="Arial"/>
            </a:rPr>
            <a:t>Brennstoffzelle</a:t>
          </a:r>
        </a:p>
      </xdr:txBody>
    </xdr:sp>
    <xdr:clientData/>
  </xdr:twoCellAnchor>
  <xdr:twoCellAnchor>
    <xdr:from>
      <xdr:col>1</xdr:col>
      <xdr:colOff>66675</xdr:colOff>
      <xdr:row>22</xdr:row>
      <xdr:rowOff>57150</xdr:rowOff>
    </xdr:from>
    <xdr:to>
      <xdr:col>3</xdr:col>
      <xdr:colOff>190500</xdr:colOff>
      <xdr:row>25</xdr:row>
      <xdr:rowOff>0</xdr:rowOff>
    </xdr:to>
    <xdr:sp macro="" textlink="">
      <xdr:nvSpPr>
        <xdr:cNvPr id="54" name="Rectangle 74"/>
        <xdr:cNvSpPr>
          <a:spLocks noChangeArrowheads="1"/>
        </xdr:cNvSpPr>
      </xdr:nvSpPr>
      <xdr:spPr bwMode="auto">
        <a:xfrm>
          <a:off x="828675" y="3619500"/>
          <a:ext cx="1647825" cy="428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52928" dir="16485819" algn="ctr" rotWithShape="0">
                  <a:srgbClr xmlns:mc="http://schemas.openxmlformats.org/markup-compatibility/2006" val="000000" mc:Ignorable="a14" a14:legacySpreadsheetColorIndex="64">
                    <a:gamma/>
                    <a:shade val="60000"/>
                    <a:invGamma/>
                  </a:srgbClr>
                </a:outerShdw>
              </a:effectLst>
            </a14:hiddenEffects>
          </a:ext>
        </a:extLst>
      </xdr:spPr>
    </xdr:sp>
    <xdr:clientData/>
  </xdr:twoCellAnchor>
  <xdr:twoCellAnchor>
    <xdr:from>
      <xdr:col>1</xdr:col>
      <xdr:colOff>95250</xdr:colOff>
      <xdr:row>22</xdr:row>
      <xdr:rowOff>76200</xdr:rowOff>
    </xdr:from>
    <xdr:to>
      <xdr:col>3</xdr:col>
      <xdr:colOff>161925</xdr:colOff>
      <xdr:row>23</xdr:row>
      <xdr:rowOff>38100</xdr:rowOff>
    </xdr:to>
    <xdr:sp macro="" textlink="">
      <xdr:nvSpPr>
        <xdr:cNvPr id="55" name="Text Box 75"/>
        <xdr:cNvSpPr txBox="1">
          <a:spLocks noChangeArrowheads="1"/>
        </xdr:cNvSpPr>
      </xdr:nvSpPr>
      <xdr:spPr bwMode="auto">
        <a:xfrm>
          <a:off x="857250" y="3638550"/>
          <a:ext cx="15906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Einspeisung</a:t>
          </a:r>
        </a:p>
      </xdr:txBody>
    </xdr:sp>
    <xdr:clientData/>
  </xdr:twoCellAnchor>
  <xdr:twoCellAnchor>
    <xdr:from>
      <xdr:col>2</xdr:col>
      <xdr:colOff>57150</xdr:colOff>
      <xdr:row>38</xdr:row>
      <xdr:rowOff>19050</xdr:rowOff>
    </xdr:from>
    <xdr:to>
      <xdr:col>2</xdr:col>
      <xdr:colOff>295275</xdr:colOff>
      <xdr:row>39</xdr:row>
      <xdr:rowOff>85725</xdr:rowOff>
    </xdr:to>
    <xdr:sp macro="" textlink="">
      <xdr:nvSpPr>
        <xdr:cNvPr id="56" name="Text Box 77"/>
        <xdr:cNvSpPr txBox="1">
          <a:spLocks noChangeArrowheads="1"/>
        </xdr:cNvSpPr>
      </xdr:nvSpPr>
      <xdr:spPr bwMode="auto">
        <a:xfrm>
          <a:off x="1581150" y="6172200"/>
          <a:ext cx="238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Arial"/>
              <a:cs typeface="Arial"/>
            </a:rPr>
            <a:t>mit RLS</a:t>
          </a:r>
        </a:p>
      </xdr:txBody>
    </xdr:sp>
    <xdr:clientData/>
  </xdr:twoCellAnchor>
  <xdr:twoCellAnchor>
    <xdr:from>
      <xdr:col>2</xdr:col>
      <xdr:colOff>0</xdr:colOff>
      <xdr:row>31</xdr:row>
      <xdr:rowOff>161925</xdr:rowOff>
    </xdr:from>
    <xdr:to>
      <xdr:col>2</xdr:col>
      <xdr:colOff>0</xdr:colOff>
      <xdr:row>33</xdr:row>
      <xdr:rowOff>57150</xdr:rowOff>
    </xdr:to>
    <xdr:sp macro="" textlink="">
      <xdr:nvSpPr>
        <xdr:cNvPr id="57" name="Line 79"/>
        <xdr:cNvSpPr>
          <a:spLocks noChangeShapeType="1"/>
        </xdr:cNvSpPr>
      </xdr:nvSpPr>
      <xdr:spPr bwMode="auto">
        <a:xfrm>
          <a:off x="1524000" y="51816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57150</xdr:rowOff>
    </xdr:from>
    <xdr:to>
      <xdr:col>2</xdr:col>
      <xdr:colOff>171450</xdr:colOff>
      <xdr:row>33</xdr:row>
      <xdr:rowOff>57150</xdr:rowOff>
    </xdr:to>
    <xdr:sp macro="" textlink="">
      <xdr:nvSpPr>
        <xdr:cNvPr id="58" name="Line 80"/>
        <xdr:cNvSpPr>
          <a:spLocks noChangeShapeType="1"/>
        </xdr:cNvSpPr>
      </xdr:nvSpPr>
      <xdr:spPr bwMode="auto">
        <a:xfrm>
          <a:off x="1524000" y="540067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196103</xdr:colOff>
      <xdr:row>35</xdr:row>
      <xdr:rowOff>8403</xdr:rowOff>
    </xdr:from>
    <xdr:to>
      <xdr:col>1</xdr:col>
      <xdr:colOff>196103</xdr:colOff>
      <xdr:row>50</xdr:row>
      <xdr:rowOff>123682</xdr:rowOff>
    </xdr:to>
    <xdr:sp macro="" textlink="">
      <xdr:nvSpPr>
        <xdr:cNvPr id="59" name="Line 81"/>
        <xdr:cNvSpPr>
          <a:spLocks noChangeShapeType="1"/>
        </xdr:cNvSpPr>
      </xdr:nvSpPr>
      <xdr:spPr bwMode="auto">
        <a:xfrm>
          <a:off x="2224368" y="5348006"/>
          <a:ext cx="0" cy="2250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57150</xdr:rowOff>
    </xdr:from>
    <xdr:to>
      <xdr:col>2</xdr:col>
      <xdr:colOff>0</xdr:colOff>
      <xdr:row>33</xdr:row>
      <xdr:rowOff>57150</xdr:rowOff>
    </xdr:to>
    <xdr:sp macro="" textlink="">
      <xdr:nvSpPr>
        <xdr:cNvPr id="60" name="Line 82"/>
        <xdr:cNvSpPr>
          <a:spLocks noChangeShapeType="1"/>
        </xdr:cNvSpPr>
      </xdr:nvSpPr>
      <xdr:spPr bwMode="auto">
        <a:xfrm flipH="1">
          <a:off x="952500" y="5400675"/>
          <a:ext cx="5715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xdr:col>
          <xdr:colOff>85725</xdr:colOff>
          <xdr:row>34</xdr:row>
          <xdr:rowOff>9525</xdr:rowOff>
        </xdr:from>
        <xdr:to>
          <xdr:col>1</xdr:col>
          <xdr:colOff>390525</xdr:colOff>
          <xdr:row>35</xdr:row>
          <xdr:rowOff>57150</xdr:rowOff>
        </xdr:to>
        <xdr:sp macro="" textlink="">
          <xdr:nvSpPr>
            <xdr:cNvPr id="55301" name="Option Button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9525</xdr:rowOff>
        </xdr:from>
        <xdr:to>
          <xdr:col>2</xdr:col>
          <xdr:colOff>361950</xdr:colOff>
          <xdr:row>35</xdr:row>
          <xdr:rowOff>57150</xdr:rowOff>
        </xdr:to>
        <xdr:sp macro="" textlink="">
          <xdr:nvSpPr>
            <xdr:cNvPr id="55302" name="Option Button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xdr:col>
      <xdr:colOff>104775</xdr:colOff>
      <xdr:row>34</xdr:row>
      <xdr:rowOff>73399</xdr:rowOff>
    </xdr:from>
    <xdr:to>
      <xdr:col>1</xdr:col>
      <xdr:colOff>285750</xdr:colOff>
      <xdr:row>35</xdr:row>
      <xdr:rowOff>6870</xdr:rowOff>
    </xdr:to>
    <xdr:sp macro="" textlink="">
      <xdr:nvSpPr>
        <xdr:cNvPr id="63" name="Oval 85"/>
        <xdr:cNvSpPr>
          <a:spLocks noChangeAspect="1" noChangeArrowheads="1"/>
        </xdr:cNvSpPr>
      </xdr:nvSpPr>
      <xdr:spPr bwMode="auto">
        <a:xfrm>
          <a:off x="2133040" y="5166473"/>
          <a:ext cx="180975" cy="180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50</xdr:row>
      <xdr:rowOff>123825</xdr:rowOff>
    </xdr:from>
    <xdr:to>
      <xdr:col>1</xdr:col>
      <xdr:colOff>342900</xdr:colOff>
      <xdr:row>50</xdr:row>
      <xdr:rowOff>123825</xdr:rowOff>
    </xdr:to>
    <xdr:sp macro="" textlink="">
      <xdr:nvSpPr>
        <xdr:cNvPr id="64" name="Line 86"/>
        <xdr:cNvSpPr>
          <a:spLocks noChangeShapeType="1"/>
        </xdr:cNvSpPr>
      </xdr:nvSpPr>
      <xdr:spPr bwMode="auto">
        <a:xfrm>
          <a:off x="952500" y="8220075"/>
          <a:ext cx="1524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50</xdr:row>
      <xdr:rowOff>123825</xdr:rowOff>
    </xdr:from>
    <xdr:to>
      <xdr:col>7</xdr:col>
      <xdr:colOff>190500</xdr:colOff>
      <xdr:row>50</xdr:row>
      <xdr:rowOff>123825</xdr:rowOff>
    </xdr:to>
    <xdr:sp macro="" textlink="">
      <xdr:nvSpPr>
        <xdr:cNvPr id="65" name="Line 90"/>
        <xdr:cNvSpPr>
          <a:spLocks noChangeShapeType="1"/>
        </xdr:cNvSpPr>
      </xdr:nvSpPr>
      <xdr:spPr bwMode="auto">
        <a:xfrm>
          <a:off x="5457825" y="8220075"/>
          <a:ext cx="6667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50</xdr:row>
      <xdr:rowOff>0</xdr:rowOff>
    </xdr:from>
    <xdr:to>
      <xdr:col>7</xdr:col>
      <xdr:colOff>190500</xdr:colOff>
      <xdr:row>50</xdr:row>
      <xdr:rowOff>123825</xdr:rowOff>
    </xdr:to>
    <xdr:sp macro="" textlink="">
      <xdr:nvSpPr>
        <xdr:cNvPr id="66" name="Line 91"/>
        <xdr:cNvSpPr>
          <a:spLocks noChangeShapeType="1"/>
        </xdr:cNvSpPr>
      </xdr:nvSpPr>
      <xdr:spPr bwMode="auto">
        <a:xfrm>
          <a:off x="5524500" y="8096250"/>
          <a:ext cx="0" cy="12382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33</xdr:row>
      <xdr:rowOff>57150</xdr:rowOff>
    </xdr:from>
    <xdr:to>
      <xdr:col>2</xdr:col>
      <xdr:colOff>171450</xdr:colOff>
      <xdr:row>34</xdr:row>
      <xdr:rowOff>105900</xdr:rowOff>
    </xdr:to>
    <xdr:sp macro="" textlink="">
      <xdr:nvSpPr>
        <xdr:cNvPr id="67" name="Line 92"/>
        <xdr:cNvSpPr>
          <a:spLocks noChangeShapeType="1"/>
        </xdr:cNvSpPr>
      </xdr:nvSpPr>
      <xdr:spPr bwMode="auto">
        <a:xfrm>
          <a:off x="2654300" y="5067300"/>
          <a:ext cx="0" cy="1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57149</xdr:rowOff>
    </xdr:from>
    <xdr:to>
      <xdr:col>1</xdr:col>
      <xdr:colOff>190500</xdr:colOff>
      <xdr:row>34</xdr:row>
      <xdr:rowOff>69899</xdr:rowOff>
    </xdr:to>
    <xdr:sp macro="" textlink="">
      <xdr:nvSpPr>
        <xdr:cNvPr id="68" name="Line 93"/>
        <xdr:cNvSpPr>
          <a:spLocks noChangeShapeType="1"/>
        </xdr:cNvSpPr>
      </xdr:nvSpPr>
      <xdr:spPr bwMode="auto">
        <a:xfrm>
          <a:off x="2218765" y="5054973"/>
          <a:ext cx="0" cy="108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34</xdr:row>
      <xdr:rowOff>219075</xdr:rowOff>
    </xdr:from>
    <xdr:to>
      <xdr:col>2</xdr:col>
      <xdr:colOff>171450</xdr:colOff>
      <xdr:row>35</xdr:row>
      <xdr:rowOff>115425</xdr:rowOff>
    </xdr:to>
    <xdr:sp macro="" textlink="">
      <xdr:nvSpPr>
        <xdr:cNvPr id="69" name="Line 94"/>
        <xdr:cNvSpPr>
          <a:spLocks noChangeShapeType="1"/>
        </xdr:cNvSpPr>
      </xdr:nvSpPr>
      <xdr:spPr bwMode="auto">
        <a:xfrm>
          <a:off x="2654300" y="5324475"/>
          <a:ext cx="0" cy="1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27</xdr:row>
      <xdr:rowOff>6350</xdr:rowOff>
    </xdr:from>
    <xdr:to>
      <xdr:col>8</xdr:col>
      <xdr:colOff>409575</xdr:colOff>
      <xdr:row>27</xdr:row>
      <xdr:rowOff>6350</xdr:rowOff>
    </xdr:to>
    <xdr:sp macro="" textlink="">
      <xdr:nvSpPr>
        <xdr:cNvPr id="70" name="Line 95"/>
        <xdr:cNvSpPr>
          <a:spLocks noChangeShapeType="1"/>
        </xdr:cNvSpPr>
      </xdr:nvSpPr>
      <xdr:spPr bwMode="auto">
        <a:xfrm flipV="1">
          <a:off x="4927600" y="4279900"/>
          <a:ext cx="66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177800</xdr:colOff>
      <xdr:row>29</xdr:row>
      <xdr:rowOff>73024</xdr:rowOff>
    </xdr:from>
    <xdr:to>
      <xdr:col>7</xdr:col>
      <xdr:colOff>177800</xdr:colOff>
      <xdr:row>30</xdr:row>
      <xdr:rowOff>95249</xdr:rowOff>
    </xdr:to>
    <xdr:sp macro="" textlink="">
      <xdr:nvSpPr>
        <xdr:cNvPr id="71" name="Line 96"/>
        <xdr:cNvSpPr>
          <a:spLocks noChangeShapeType="1"/>
        </xdr:cNvSpPr>
      </xdr:nvSpPr>
      <xdr:spPr bwMode="auto">
        <a:xfrm flipV="1">
          <a:off x="4914900" y="4594224"/>
          <a:ext cx="0" cy="117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7</xdr:col>
          <xdr:colOff>66675</xdr:colOff>
          <xdr:row>27</xdr:row>
          <xdr:rowOff>114300</xdr:rowOff>
        </xdr:from>
        <xdr:to>
          <xdr:col>7</xdr:col>
          <xdr:colOff>390525</xdr:colOff>
          <xdr:row>29</xdr:row>
          <xdr:rowOff>85725</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88900</xdr:colOff>
      <xdr:row>27</xdr:row>
      <xdr:rowOff>130175</xdr:rowOff>
    </xdr:from>
    <xdr:to>
      <xdr:col>7</xdr:col>
      <xdr:colOff>279400</xdr:colOff>
      <xdr:row>29</xdr:row>
      <xdr:rowOff>73025</xdr:rowOff>
    </xdr:to>
    <xdr:sp macro="" textlink="">
      <xdr:nvSpPr>
        <xdr:cNvPr id="73" name="Rectangle 98"/>
        <xdr:cNvSpPr>
          <a:spLocks noChangeArrowheads="1"/>
        </xdr:cNvSpPr>
      </xdr:nvSpPr>
      <xdr:spPr bwMode="auto">
        <a:xfrm>
          <a:off x="4826000" y="4403725"/>
          <a:ext cx="190500" cy="190500"/>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184150</xdr:colOff>
      <xdr:row>27</xdr:row>
      <xdr:rowOff>6350</xdr:rowOff>
    </xdr:from>
    <xdr:to>
      <xdr:col>7</xdr:col>
      <xdr:colOff>184150</xdr:colOff>
      <xdr:row>27</xdr:row>
      <xdr:rowOff>120650</xdr:rowOff>
    </xdr:to>
    <xdr:sp macro="" textlink="">
      <xdr:nvSpPr>
        <xdr:cNvPr id="74" name="Line 99"/>
        <xdr:cNvSpPr>
          <a:spLocks noChangeShapeType="1"/>
        </xdr:cNvSpPr>
      </xdr:nvSpPr>
      <xdr:spPr bwMode="auto">
        <a:xfrm flipV="1">
          <a:off x="4921250" y="4279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39</xdr:row>
      <xdr:rowOff>114300</xdr:rowOff>
    </xdr:to>
    <xdr:sp macro="" textlink="">
      <xdr:nvSpPr>
        <xdr:cNvPr id="75" name="Line 105"/>
        <xdr:cNvSpPr>
          <a:spLocks noChangeShapeType="1"/>
        </xdr:cNvSpPr>
      </xdr:nvSpPr>
      <xdr:spPr bwMode="auto">
        <a:xfrm flipV="1">
          <a:off x="6858000"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37</xdr:row>
      <xdr:rowOff>0</xdr:rowOff>
    </xdr:from>
    <xdr:to>
      <xdr:col>9</xdr:col>
      <xdr:colOff>104775</xdr:colOff>
      <xdr:row>39</xdr:row>
      <xdr:rowOff>114300</xdr:rowOff>
    </xdr:to>
    <xdr:sp macro="" textlink="">
      <xdr:nvSpPr>
        <xdr:cNvPr id="76" name="Line 106"/>
        <xdr:cNvSpPr>
          <a:spLocks noChangeShapeType="1"/>
        </xdr:cNvSpPr>
      </xdr:nvSpPr>
      <xdr:spPr bwMode="auto">
        <a:xfrm flipV="1">
          <a:off x="6962775"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37</xdr:row>
      <xdr:rowOff>38100</xdr:rowOff>
    </xdr:from>
    <xdr:to>
      <xdr:col>8</xdr:col>
      <xdr:colOff>352425</xdr:colOff>
      <xdr:row>39</xdr:row>
      <xdr:rowOff>95250</xdr:rowOff>
    </xdr:to>
    <xdr:sp macro="" textlink="">
      <xdr:nvSpPr>
        <xdr:cNvPr id="77" name="Text Box 107"/>
        <xdr:cNvSpPr txBox="1">
          <a:spLocks noChangeArrowheads="1"/>
        </xdr:cNvSpPr>
      </xdr:nvSpPr>
      <xdr:spPr bwMode="auto">
        <a:xfrm>
          <a:off x="6200775" y="6029325"/>
          <a:ext cx="2476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2RZ</a:t>
          </a:r>
        </a:p>
      </xdr:txBody>
    </xdr:sp>
    <xdr:clientData/>
  </xdr:twoCellAnchor>
  <xdr:twoCellAnchor>
    <xdr:from>
      <xdr:col>7</xdr:col>
      <xdr:colOff>190500</xdr:colOff>
      <xdr:row>32</xdr:row>
      <xdr:rowOff>6350</xdr:rowOff>
    </xdr:from>
    <xdr:to>
      <xdr:col>7</xdr:col>
      <xdr:colOff>190500</xdr:colOff>
      <xdr:row>50</xdr:row>
      <xdr:rowOff>0</xdr:rowOff>
    </xdr:to>
    <xdr:sp macro="" textlink="">
      <xdr:nvSpPr>
        <xdr:cNvPr id="78" name="Line 108"/>
        <xdr:cNvSpPr>
          <a:spLocks noChangeShapeType="1"/>
        </xdr:cNvSpPr>
      </xdr:nvSpPr>
      <xdr:spPr bwMode="auto">
        <a:xfrm flipV="1">
          <a:off x="4927600" y="4889500"/>
          <a:ext cx="0" cy="239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228599</xdr:colOff>
      <xdr:row>32</xdr:row>
      <xdr:rowOff>1734</xdr:rowOff>
    </xdr:from>
    <xdr:to>
      <xdr:col>8</xdr:col>
      <xdr:colOff>228599</xdr:colOff>
      <xdr:row>36</xdr:row>
      <xdr:rowOff>0</xdr:rowOff>
    </xdr:to>
    <xdr:sp macro="" textlink="">
      <xdr:nvSpPr>
        <xdr:cNvPr id="79" name="Line 109"/>
        <xdr:cNvSpPr>
          <a:spLocks noChangeShapeType="1"/>
        </xdr:cNvSpPr>
      </xdr:nvSpPr>
      <xdr:spPr bwMode="auto">
        <a:xfrm flipH="1" flipV="1">
          <a:off x="5406735" y="4868143"/>
          <a:ext cx="0" cy="4918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47</xdr:row>
      <xdr:rowOff>19050</xdr:rowOff>
    </xdr:from>
    <xdr:to>
      <xdr:col>2</xdr:col>
      <xdr:colOff>180975</xdr:colOff>
      <xdr:row>47</xdr:row>
      <xdr:rowOff>152400</xdr:rowOff>
    </xdr:to>
    <xdr:sp macro="" textlink="">
      <xdr:nvSpPr>
        <xdr:cNvPr id="80" name="Line 111"/>
        <xdr:cNvSpPr>
          <a:spLocks noChangeShapeType="1"/>
        </xdr:cNvSpPr>
      </xdr:nvSpPr>
      <xdr:spPr bwMode="auto">
        <a:xfrm>
          <a:off x="1638300" y="7629525"/>
          <a:ext cx="66675" cy="1333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23</xdr:row>
      <xdr:rowOff>28575</xdr:rowOff>
    </xdr:from>
    <xdr:to>
      <xdr:col>3</xdr:col>
      <xdr:colOff>190500</xdr:colOff>
      <xdr:row>24</xdr:row>
      <xdr:rowOff>123825</xdr:rowOff>
    </xdr:to>
    <xdr:grpSp>
      <xdr:nvGrpSpPr>
        <xdr:cNvPr id="81" name="Gruppieren 80"/>
        <xdr:cNvGrpSpPr/>
      </xdr:nvGrpSpPr>
      <xdr:grpSpPr>
        <a:xfrm>
          <a:off x="2085975" y="3676650"/>
          <a:ext cx="1028700" cy="228600"/>
          <a:chOff x="2105022" y="3657600"/>
          <a:chExt cx="1028706" cy="228600"/>
        </a:xfrm>
      </xdr:grpSpPr>
      <mc:AlternateContent xmlns:mc="http://schemas.openxmlformats.org/markup-compatibility/2006">
        <mc:Choice xmlns:a14="http://schemas.microsoft.com/office/drawing/2010/main" Requires="a14">
          <xdr:sp macro="" textlink="">
            <xdr:nvSpPr>
              <xdr:cNvPr id="55304" name="Check Box 8" hidden="1">
                <a:extLst>
                  <a:ext uri="{63B3BB69-23CF-44E3-9099-C40C66FF867C}">
                    <a14:compatExt spid="_x0000_s55304"/>
                  </a:ext>
                </a:extLst>
              </xdr:cNvPr>
              <xdr:cNvSpPr/>
            </xdr:nvSpPr>
            <xdr:spPr bwMode="auto">
              <a:xfrm>
                <a:off x="2105022" y="3657600"/>
                <a:ext cx="342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5305" name="Check Box 9" hidden="1">
                <a:extLst>
                  <a:ext uri="{63B3BB69-23CF-44E3-9099-C40C66FF867C}">
                    <a14:compatExt spid="_x0000_s55305"/>
                  </a:ext>
                </a:extLst>
              </xdr:cNvPr>
              <xdr:cNvSpPr/>
            </xdr:nvSpPr>
            <xdr:spPr bwMode="auto">
              <a:xfrm>
                <a:off x="2419350" y="3676650"/>
                <a:ext cx="342900"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55306" name="Check Box 10" hidden="1">
                <a:extLst>
                  <a:ext uri="{63B3BB69-23CF-44E3-9099-C40C66FF867C}">
                    <a14:compatExt spid="_x0000_s55306"/>
                  </a:ext>
                </a:extLst>
              </xdr:cNvPr>
              <xdr:cNvSpPr/>
            </xdr:nvSpPr>
            <xdr:spPr bwMode="auto">
              <a:xfrm>
                <a:off x="2771778" y="3657600"/>
                <a:ext cx="361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 name="Textfeld 84"/>
          <xdr:cNvSpPr txBox="1"/>
        </xdr:nvSpPr>
        <xdr:spPr>
          <a:xfrm>
            <a:off x="2295526"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L1</a:t>
            </a:r>
          </a:p>
        </xdr:txBody>
      </xdr:sp>
      <xdr:sp macro="" textlink="">
        <xdr:nvSpPr>
          <xdr:cNvPr id="86" name="Textfeld 85"/>
          <xdr:cNvSpPr txBox="1"/>
        </xdr:nvSpPr>
        <xdr:spPr>
          <a:xfrm>
            <a:off x="2619376"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L2</a:t>
            </a:r>
          </a:p>
        </xdr:txBody>
      </xdr:sp>
      <xdr:sp macro="" textlink="">
        <xdr:nvSpPr>
          <xdr:cNvPr id="87" name="Textfeld 86"/>
          <xdr:cNvSpPr txBox="1"/>
        </xdr:nvSpPr>
        <xdr:spPr>
          <a:xfrm>
            <a:off x="2971801" y="3714750"/>
            <a:ext cx="133350" cy="13335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L3</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180975</xdr:colOff>
      <xdr:row>50</xdr:row>
      <xdr:rowOff>0</xdr:rowOff>
    </xdr:from>
    <xdr:to>
      <xdr:col>7</xdr:col>
      <xdr:colOff>180975</xdr:colOff>
      <xdr:row>50</xdr:row>
      <xdr:rowOff>0</xdr:rowOff>
    </xdr:to>
    <xdr:sp macro="" textlink="">
      <xdr:nvSpPr>
        <xdr:cNvPr id="2" name="Line 1"/>
        <xdr:cNvSpPr>
          <a:spLocks noChangeShapeType="1"/>
        </xdr:cNvSpPr>
      </xdr:nvSpPr>
      <xdr:spPr bwMode="auto">
        <a:xfrm>
          <a:off x="1704975" y="8096250"/>
          <a:ext cx="381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55</xdr:row>
      <xdr:rowOff>0</xdr:rowOff>
    </xdr:from>
    <xdr:to>
      <xdr:col>8</xdr:col>
      <xdr:colOff>390525</xdr:colOff>
      <xdr:row>59</xdr:row>
      <xdr:rowOff>0</xdr:rowOff>
    </xdr:to>
    <xdr:sp macro="" textlink="">
      <xdr:nvSpPr>
        <xdr:cNvPr id="3" name="Rectangle 2"/>
        <xdr:cNvSpPr>
          <a:spLocks noChangeArrowheads="1"/>
        </xdr:cNvSpPr>
      </xdr:nvSpPr>
      <xdr:spPr bwMode="auto">
        <a:xfrm>
          <a:off x="6153150" y="8905875"/>
          <a:ext cx="333375" cy="6477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50</xdr:row>
      <xdr:rowOff>0</xdr:rowOff>
    </xdr:from>
    <xdr:to>
      <xdr:col>8</xdr:col>
      <xdr:colOff>228600</xdr:colOff>
      <xdr:row>59</xdr:row>
      <xdr:rowOff>123825</xdr:rowOff>
    </xdr:to>
    <xdr:sp macro="" textlink="">
      <xdr:nvSpPr>
        <xdr:cNvPr id="4" name="Line 3"/>
        <xdr:cNvSpPr>
          <a:spLocks noChangeShapeType="1"/>
        </xdr:cNvSpPr>
      </xdr:nvSpPr>
      <xdr:spPr bwMode="auto">
        <a:xfrm>
          <a:off x="6324600" y="8096250"/>
          <a:ext cx="0" cy="1581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60</xdr:row>
      <xdr:rowOff>0</xdr:rowOff>
    </xdr:from>
    <xdr:to>
      <xdr:col>12</xdr:col>
      <xdr:colOff>180975</xdr:colOff>
      <xdr:row>60</xdr:row>
      <xdr:rowOff>0</xdr:rowOff>
    </xdr:to>
    <xdr:sp macro="" textlink="">
      <xdr:nvSpPr>
        <xdr:cNvPr id="5" name="Line 4"/>
        <xdr:cNvSpPr>
          <a:spLocks noChangeShapeType="1"/>
        </xdr:cNvSpPr>
      </xdr:nvSpPr>
      <xdr:spPr bwMode="auto">
        <a:xfrm>
          <a:off x="5495925" y="9715500"/>
          <a:ext cx="382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55</xdr:row>
      <xdr:rowOff>123825</xdr:rowOff>
    </xdr:from>
    <xdr:to>
      <xdr:col>8</xdr:col>
      <xdr:colOff>276225</xdr:colOff>
      <xdr:row>57</xdr:row>
      <xdr:rowOff>114300</xdr:rowOff>
    </xdr:to>
    <xdr:sp macro="" textlink="">
      <xdr:nvSpPr>
        <xdr:cNvPr id="6" name="Rectangle 5"/>
        <xdr:cNvSpPr>
          <a:spLocks noChangeArrowheads="1"/>
        </xdr:cNvSpPr>
      </xdr:nvSpPr>
      <xdr:spPr bwMode="auto">
        <a:xfrm>
          <a:off x="6276975" y="9029700"/>
          <a:ext cx="952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52</xdr:row>
      <xdr:rowOff>76200</xdr:rowOff>
    </xdr:from>
    <xdr:to>
      <xdr:col>10</xdr:col>
      <xdr:colOff>419100</xdr:colOff>
      <xdr:row>52</xdr:row>
      <xdr:rowOff>76200</xdr:rowOff>
    </xdr:to>
    <xdr:sp macro="" textlink="">
      <xdr:nvSpPr>
        <xdr:cNvPr id="7" name="Line 6"/>
        <xdr:cNvSpPr>
          <a:spLocks noChangeShapeType="1"/>
        </xdr:cNvSpPr>
      </xdr:nvSpPr>
      <xdr:spPr bwMode="auto">
        <a:xfrm flipV="1">
          <a:off x="5495925" y="84963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238125</xdr:colOff>
      <xdr:row>53</xdr:row>
      <xdr:rowOff>0</xdr:rowOff>
    </xdr:from>
    <xdr:to>
      <xdr:col>11</xdr:col>
      <xdr:colOff>238125</xdr:colOff>
      <xdr:row>54</xdr:row>
      <xdr:rowOff>38100</xdr:rowOff>
    </xdr:to>
    <xdr:sp macro="" textlink="">
      <xdr:nvSpPr>
        <xdr:cNvPr id="8" name="Line 7"/>
        <xdr:cNvSpPr>
          <a:spLocks noChangeShapeType="1"/>
        </xdr:cNvSpPr>
      </xdr:nvSpPr>
      <xdr:spPr bwMode="auto">
        <a:xfrm>
          <a:off x="8620125" y="85820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51</xdr:row>
      <xdr:rowOff>0</xdr:rowOff>
    </xdr:from>
    <xdr:to>
      <xdr:col>11</xdr:col>
      <xdr:colOff>238125</xdr:colOff>
      <xdr:row>51</xdr:row>
      <xdr:rowOff>123825</xdr:rowOff>
    </xdr:to>
    <xdr:sp macro="" textlink="">
      <xdr:nvSpPr>
        <xdr:cNvPr id="9" name="Line 8"/>
        <xdr:cNvSpPr>
          <a:spLocks noChangeShapeType="1"/>
        </xdr:cNvSpPr>
      </xdr:nvSpPr>
      <xdr:spPr bwMode="auto">
        <a:xfrm flipV="1">
          <a:off x="8620125" y="82581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171450</xdr:rowOff>
    </xdr:to>
    <xdr:sp macro="" textlink="">
      <xdr:nvSpPr>
        <xdr:cNvPr id="10" name="Line 11"/>
        <xdr:cNvSpPr>
          <a:spLocks noChangeShapeType="1"/>
        </xdr:cNvSpPr>
      </xdr:nvSpPr>
      <xdr:spPr bwMode="auto">
        <a:xfrm>
          <a:off x="1524000" y="4048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47</xdr:row>
      <xdr:rowOff>152400</xdr:rowOff>
    </xdr:from>
    <xdr:to>
      <xdr:col>2</xdr:col>
      <xdr:colOff>180975</xdr:colOff>
      <xdr:row>49</xdr:row>
      <xdr:rowOff>123825</xdr:rowOff>
    </xdr:to>
    <xdr:sp macro="" textlink="">
      <xdr:nvSpPr>
        <xdr:cNvPr id="11" name="Line 24"/>
        <xdr:cNvSpPr>
          <a:spLocks noChangeShapeType="1"/>
        </xdr:cNvSpPr>
      </xdr:nvSpPr>
      <xdr:spPr bwMode="auto">
        <a:xfrm>
          <a:off x="1704975" y="7762875"/>
          <a:ext cx="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27</xdr:row>
      <xdr:rowOff>0</xdr:rowOff>
    </xdr:from>
    <xdr:to>
      <xdr:col>2</xdr:col>
      <xdr:colOff>0</xdr:colOff>
      <xdr:row>31</xdr:row>
      <xdr:rowOff>0</xdr:rowOff>
    </xdr:to>
    <xdr:sp macro="" textlink="">
      <xdr:nvSpPr>
        <xdr:cNvPr id="12" name="Line 25"/>
        <xdr:cNvSpPr>
          <a:spLocks noChangeShapeType="1"/>
        </xdr:cNvSpPr>
      </xdr:nvSpPr>
      <xdr:spPr bwMode="auto">
        <a:xfrm>
          <a:off x="1524000" y="4371975"/>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40</xdr:row>
      <xdr:rowOff>3175</xdr:rowOff>
    </xdr:from>
    <xdr:to>
      <xdr:col>2</xdr:col>
      <xdr:colOff>180975</xdr:colOff>
      <xdr:row>47</xdr:row>
      <xdr:rowOff>3175</xdr:rowOff>
    </xdr:to>
    <xdr:sp macro="" textlink="">
      <xdr:nvSpPr>
        <xdr:cNvPr id="13" name="Line 26"/>
        <xdr:cNvSpPr>
          <a:spLocks noChangeShapeType="1"/>
        </xdr:cNvSpPr>
      </xdr:nvSpPr>
      <xdr:spPr bwMode="auto">
        <a:xfrm>
          <a:off x="2663825" y="6086475"/>
          <a:ext cx="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36</xdr:row>
      <xdr:rowOff>76200</xdr:rowOff>
    </xdr:from>
    <xdr:to>
      <xdr:col>2</xdr:col>
      <xdr:colOff>390525</xdr:colOff>
      <xdr:row>39</xdr:row>
      <xdr:rowOff>95250</xdr:rowOff>
    </xdr:to>
    <xdr:sp macro="" textlink="">
      <xdr:nvSpPr>
        <xdr:cNvPr id="14" name="Line 27"/>
        <xdr:cNvSpPr>
          <a:spLocks noChangeShapeType="1"/>
        </xdr:cNvSpPr>
      </xdr:nvSpPr>
      <xdr:spPr bwMode="auto">
        <a:xfrm>
          <a:off x="1914525" y="59055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36</xdr:row>
      <xdr:rowOff>3175</xdr:rowOff>
    </xdr:from>
    <xdr:to>
      <xdr:col>2</xdr:col>
      <xdr:colOff>314325</xdr:colOff>
      <xdr:row>40</xdr:row>
      <xdr:rowOff>3175</xdr:rowOff>
    </xdr:to>
    <xdr:sp macro="" textlink="">
      <xdr:nvSpPr>
        <xdr:cNvPr id="15" name="Rectangle 28"/>
        <xdr:cNvSpPr>
          <a:spLocks noChangeArrowheads="1"/>
        </xdr:cNvSpPr>
      </xdr:nvSpPr>
      <xdr:spPr bwMode="auto">
        <a:xfrm>
          <a:off x="2520950" y="5476875"/>
          <a:ext cx="276225"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37</xdr:row>
      <xdr:rowOff>3175</xdr:rowOff>
    </xdr:from>
    <xdr:to>
      <xdr:col>2</xdr:col>
      <xdr:colOff>314325</xdr:colOff>
      <xdr:row>37</xdr:row>
      <xdr:rowOff>3175</xdr:rowOff>
    </xdr:to>
    <xdr:sp macro="" textlink="">
      <xdr:nvSpPr>
        <xdr:cNvPr id="16" name="Line 29"/>
        <xdr:cNvSpPr>
          <a:spLocks noChangeShapeType="1"/>
        </xdr:cNvSpPr>
      </xdr:nvSpPr>
      <xdr:spPr bwMode="auto">
        <a:xfrm>
          <a:off x="2520950" y="5610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37</xdr:row>
      <xdr:rowOff>9525</xdr:rowOff>
    </xdr:from>
    <xdr:to>
      <xdr:col>2</xdr:col>
      <xdr:colOff>247650</xdr:colOff>
      <xdr:row>38</xdr:row>
      <xdr:rowOff>38100</xdr:rowOff>
    </xdr:to>
    <xdr:sp macro="" textlink="">
      <xdr:nvSpPr>
        <xdr:cNvPr id="17" name="Text Box 30"/>
        <xdr:cNvSpPr txBox="1">
          <a:spLocks noChangeArrowheads="1"/>
        </xdr:cNvSpPr>
      </xdr:nvSpPr>
      <xdr:spPr bwMode="auto">
        <a:xfrm>
          <a:off x="1628775" y="6000750"/>
          <a:ext cx="1428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Z</a:t>
          </a:r>
        </a:p>
      </xdr:txBody>
    </xdr:sp>
    <xdr:clientData/>
  </xdr:twoCellAnchor>
  <xdr:twoCellAnchor>
    <xdr:from>
      <xdr:col>8</xdr:col>
      <xdr:colOff>228600</xdr:colOff>
      <xdr:row>48</xdr:row>
      <xdr:rowOff>0</xdr:rowOff>
    </xdr:from>
    <xdr:to>
      <xdr:col>8</xdr:col>
      <xdr:colOff>228600</xdr:colOff>
      <xdr:row>49</xdr:row>
      <xdr:rowOff>123825</xdr:rowOff>
    </xdr:to>
    <xdr:sp macro="" textlink="">
      <xdr:nvSpPr>
        <xdr:cNvPr id="18" name="Line 31"/>
        <xdr:cNvSpPr>
          <a:spLocks noChangeShapeType="1"/>
        </xdr:cNvSpPr>
      </xdr:nvSpPr>
      <xdr:spPr bwMode="auto">
        <a:xfrm>
          <a:off x="6324600" y="777240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47</xdr:row>
      <xdr:rowOff>38100</xdr:rowOff>
    </xdr:from>
    <xdr:to>
      <xdr:col>8</xdr:col>
      <xdr:colOff>228600</xdr:colOff>
      <xdr:row>48</xdr:row>
      <xdr:rowOff>0</xdr:rowOff>
    </xdr:to>
    <xdr:grpSp>
      <xdr:nvGrpSpPr>
        <xdr:cNvPr id="19" name="Group 32"/>
        <xdr:cNvGrpSpPr>
          <a:grpSpLocks/>
        </xdr:cNvGrpSpPr>
      </xdr:nvGrpSpPr>
      <xdr:grpSpPr bwMode="auto">
        <a:xfrm>
          <a:off x="5238750" y="7058025"/>
          <a:ext cx="152400" cy="133350"/>
          <a:chOff x="54" y="738"/>
          <a:chExt cx="16" cy="14"/>
        </a:xfrm>
      </xdr:grpSpPr>
      <xdr:sp macro="" textlink="">
        <xdr:nvSpPr>
          <xdr:cNvPr id="20" name="Line 33"/>
          <xdr:cNvSpPr>
            <a:spLocks noChangeShapeType="1"/>
          </xdr:cNvSpPr>
        </xdr:nvSpPr>
        <xdr:spPr bwMode="auto">
          <a:xfrm>
            <a:off x="61" y="738"/>
            <a:ext cx="9"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1" name="Line 34"/>
          <xdr:cNvSpPr>
            <a:spLocks noChangeShapeType="1"/>
          </xdr:cNvSpPr>
        </xdr:nvSpPr>
        <xdr:spPr bwMode="auto">
          <a:xfrm flipH="1">
            <a:off x="55" y="74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22" name="Line 35"/>
          <xdr:cNvSpPr>
            <a:spLocks noChangeShapeType="1"/>
          </xdr:cNvSpPr>
        </xdr:nvSpPr>
        <xdr:spPr bwMode="auto">
          <a:xfrm flipH="1">
            <a:off x="60" y="742"/>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3" name="Line 36"/>
          <xdr:cNvSpPr>
            <a:spLocks noChangeShapeType="1"/>
          </xdr:cNvSpPr>
        </xdr:nvSpPr>
        <xdr:spPr bwMode="auto">
          <a:xfrm flipH="1" flipV="1">
            <a:off x="58" y="741"/>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4" name="Line 37"/>
          <xdr:cNvSpPr>
            <a:spLocks noChangeShapeType="1"/>
          </xdr:cNvSpPr>
        </xdr:nvSpPr>
        <xdr:spPr bwMode="auto">
          <a:xfrm flipH="1">
            <a:off x="55" y="741"/>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5" name="Line 38"/>
          <xdr:cNvSpPr>
            <a:spLocks noChangeShapeType="1"/>
          </xdr:cNvSpPr>
        </xdr:nvSpPr>
        <xdr:spPr bwMode="auto">
          <a:xfrm>
            <a:off x="55" y="743"/>
            <a:ext cx="2" cy="3"/>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6" name="Line 39"/>
          <xdr:cNvSpPr>
            <a:spLocks noChangeShapeType="1"/>
          </xdr:cNvSpPr>
        </xdr:nvSpPr>
        <xdr:spPr bwMode="auto">
          <a:xfrm flipH="1">
            <a:off x="54" y="746"/>
            <a:ext cx="3" cy="2"/>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95250</xdr:colOff>
      <xdr:row>36</xdr:row>
      <xdr:rowOff>0</xdr:rowOff>
    </xdr:from>
    <xdr:to>
      <xdr:col>8</xdr:col>
      <xdr:colOff>371475</xdr:colOff>
      <xdr:row>40</xdr:row>
      <xdr:rowOff>0</xdr:rowOff>
    </xdr:to>
    <xdr:sp macro="" textlink="">
      <xdr:nvSpPr>
        <xdr:cNvPr id="27" name="Rectangle 40"/>
        <xdr:cNvSpPr>
          <a:spLocks noChangeArrowheads="1"/>
        </xdr:cNvSpPr>
      </xdr:nvSpPr>
      <xdr:spPr bwMode="auto">
        <a:xfrm>
          <a:off x="6191250" y="5829300"/>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40</xdr:row>
      <xdr:rowOff>9525</xdr:rowOff>
    </xdr:from>
    <xdr:to>
      <xdr:col>8</xdr:col>
      <xdr:colOff>228600</xdr:colOff>
      <xdr:row>46</xdr:row>
      <xdr:rowOff>85725</xdr:rowOff>
    </xdr:to>
    <xdr:sp macro="" textlink="">
      <xdr:nvSpPr>
        <xdr:cNvPr id="28" name="Line 41"/>
        <xdr:cNvSpPr>
          <a:spLocks noChangeShapeType="1"/>
        </xdr:cNvSpPr>
      </xdr:nvSpPr>
      <xdr:spPr bwMode="auto">
        <a:xfrm>
          <a:off x="6324600" y="64865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37</xdr:row>
      <xdr:rowOff>0</xdr:rowOff>
    </xdr:from>
    <xdr:to>
      <xdr:col>8</xdr:col>
      <xdr:colOff>371475</xdr:colOff>
      <xdr:row>37</xdr:row>
      <xdr:rowOff>0</xdr:rowOff>
    </xdr:to>
    <xdr:sp macro="" textlink="">
      <xdr:nvSpPr>
        <xdr:cNvPr id="29" name="Line 42"/>
        <xdr:cNvSpPr>
          <a:spLocks noChangeShapeType="1"/>
        </xdr:cNvSpPr>
      </xdr:nvSpPr>
      <xdr:spPr bwMode="auto">
        <a:xfrm>
          <a:off x="6191250" y="5991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31</xdr:row>
      <xdr:rowOff>19050</xdr:rowOff>
    </xdr:from>
    <xdr:to>
      <xdr:col>2</xdr:col>
      <xdr:colOff>0</xdr:colOff>
      <xdr:row>31</xdr:row>
      <xdr:rowOff>161925</xdr:rowOff>
    </xdr:to>
    <xdr:grpSp>
      <xdr:nvGrpSpPr>
        <xdr:cNvPr id="30" name="Group 43"/>
        <xdr:cNvGrpSpPr>
          <a:grpSpLocks/>
        </xdr:cNvGrpSpPr>
      </xdr:nvGrpSpPr>
      <xdr:grpSpPr bwMode="auto">
        <a:xfrm>
          <a:off x="2266950" y="4724400"/>
          <a:ext cx="209550" cy="142875"/>
          <a:chOff x="49" y="591"/>
          <a:chExt cx="22" cy="14"/>
        </a:xfrm>
      </xdr:grpSpPr>
      <xdr:sp macro="" textlink="">
        <xdr:nvSpPr>
          <xdr:cNvPr id="31" name="Line 44"/>
          <xdr:cNvSpPr>
            <a:spLocks noChangeShapeType="1"/>
          </xdr:cNvSpPr>
        </xdr:nvSpPr>
        <xdr:spPr bwMode="auto">
          <a:xfrm>
            <a:off x="64" y="591"/>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2" name="Line 45"/>
          <xdr:cNvSpPr>
            <a:spLocks noChangeShapeType="1"/>
          </xdr:cNvSpPr>
        </xdr:nvSpPr>
        <xdr:spPr bwMode="auto">
          <a:xfrm flipH="1">
            <a:off x="55" y="594"/>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33" name="Line 46"/>
          <xdr:cNvSpPr>
            <a:spLocks noChangeShapeType="1"/>
          </xdr:cNvSpPr>
        </xdr:nvSpPr>
        <xdr:spPr bwMode="auto">
          <a:xfrm>
            <a:off x="53" y="599"/>
            <a:ext cx="2" cy="4"/>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4" name="Line 47"/>
          <xdr:cNvSpPr>
            <a:spLocks noChangeShapeType="1"/>
          </xdr:cNvSpPr>
        </xdr:nvSpPr>
        <xdr:spPr bwMode="auto">
          <a:xfrm flipH="1">
            <a:off x="49" y="601"/>
            <a:ext cx="5" cy="3"/>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295275</xdr:colOff>
      <xdr:row>26</xdr:row>
      <xdr:rowOff>28575</xdr:rowOff>
    </xdr:from>
    <xdr:to>
      <xdr:col>2</xdr:col>
      <xdr:colOff>0</xdr:colOff>
      <xdr:row>26</xdr:row>
      <xdr:rowOff>161925</xdr:rowOff>
    </xdr:to>
    <xdr:grpSp>
      <xdr:nvGrpSpPr>
        <xdr:cNvPr id="35" name="Group 48"/>
        <xdr:cNvGrpSpPr>
          <a:grpSpLocks/>
        </xdr:cNvGrpSpPr>
      </xdr:nvGrpSpPr>
      <xdr:grpSpPr bwMode="auto">
        <a:xfrm>
          <a:off x="2324100" y="4124325"/>
          <a:ext cx="152400" cy="133350"/>
          <a:chOff x="244" y="472"/>
          <a:chExt cx="16" cy="14"/>
        </a:xfrm>
      </xdr:grpSpPr>
      <xdr:sp macro="" textlink="">
        <xdr:nvSpPr>
          <xdr:cNvPr id="36" name="Line 49"/>
          <xdr:cNvSpPr>
            <a:spLocks noChangeShapeType="1"/>
          </xdr:cNvSpPr>
        </xdr:nvSpPr>
        <xdr:spPr bwMode="auto">
          <a:xfrm>
            <a:off x="253" y="472"/>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7" name="Line 50"/>
          <xdr:cNvSpPr>
            <a:spLocks noChangeShapeType="1"/>
          </xdr:cNvSpPr>
        </xdr:nvSpPr>
        <xdr:spPr bwMode="auto">
          <a:xfrm flipH="1">
            <a:off x="244" y="47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2</xdr:col>
      <xdr:colOff>57150</xdr:colOff>
      <xdr:row>38</xdr:row>
      <xdr:rowOff>19050</xdr:rowOff>
    </xdr:from>
    <xdr:to>
      <xdr:col>2</xdr:col>
      <xdr:colOff>295275</xdr:colOff>
      <xdr:row>39</xdr:row>
      <xdr:rowOff>85725</xdr:rowOff>
    </xdr:to>
    <xdr:sp macro="" textlink="">
      <xdr:nvSpPr>
        <xdr:cNvPr id="38" name="Text Box 62"/>
        <xdr:cNvSpPr txBox="1">
          <a:spLocks noChangeArrowheads="1"/>
        </xdr:cNvSpPr>
      </xdr:nvSpPr>
      <xdr:spPr bwMode="auto">
        <a:xfrm>
          <a:off x="1581150" y="6172200"/>
          <a:ext cx="238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Arial"/>
              <a:cs typeface="Arial"/>
            </a:rPr>
            <a:t>mit RLS</a:t>
          </a:r>
        </a:p>
      </xdr:txBody>
    </xdr:sp>
    <xdr:clientData/>
  </xdr:twoCellAnchor>
  <xdr:twoCellAnchor>
    <xdr:from>
      <xdr:col>2</xdr:col>
      <xdr:colOff>0</xdr:colOff>
      <xdr:row>31</xdr:row>
      <xdr:rowOff>161925</xdr:rowOff>
    </xdr:from>
    <xdr:to>
      <xdr:col>2</xdr:col>
      <xdr:colOff>0</xdr:colOff>
      <xdr:row>33</xdr:row>
      <xdr:rowOff>57150</xdr:rowOff>
    </xdr:to>
    <xdr:sp macro="" textlink="">
      <xdr:nvSpPr>
        <xdr:cNvPr id="39" name="Line 63"/>
        <xdr:cNvSpPr>
          <a:spLocks noChangeShapeType="1"/>
        </xdr:cNvSpPr>
      </xdr:nvSpPr>
      <xdr:spPr bwMode="auto">
        <a:xfrm>
          <a:off x="1524000" y="51816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57150</xdr:rowOff>
    </xdr:from>
    <xdr:to>
      <xdr:col>2</xdr:col>
      <xdr:colOff>171450</xdr:colOff>
      <xdr:row>33</xdr:row>
      <xdr:rowOff>57150</xdr:rowOff>
    </xdr:to>
    <xdr:sp macro="" textlink="">
      <xdr:nvSpPr>
        <xdr:cNvPr id="40" name="Line 64"/>
        <xdr:cNvSpPr>
          <a:spLocks noChangeShapeType="1"/>
        </xdr:cNvSpPr>
      </xdr:nvSpPr>
      <xdr:spPr bwMode="auto">
        <a:xfrm>
          <a:off x="1524000" y="540067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196850</xdr:colOff>
      <xdr:row>34</xdr:row>
      <xdr:rowOff>257175</xdr:rowOff>
    </xdr:from>
    <xdr:to>
      <xdr:col>1</xdr:col>
      <xdr:colOff>196850</xdr:colOff>
      <xdr:row>50</xdr:row>
      <xdr:rowOff>130125</xdr:rowOff>
    </xdr:to>
    <xdr:sp macro="" textlink="">
      <xdr:nvSpPr>
        <xdr:cNvPr id="41" name="Line 65"/>
        <xdr:cNvSpPr>
          <a:spLocks noChangeShapeType="1"/>
        </xdr:cNvSpPr>
      </xdr:nvSpPr>
      <xdr:spPr bwMode="auto">
        <a:xfrm>
          <a:off x="2228850" y="5330825"/>
          <a:ext cx="0" cy="2178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57150</xdr:rowOff>
    </xdr:from>
    <xdr:to>
      <xdr:col>2</xdr:col>
      <xdr:colOff>0</xdr:colOff>
      <xdr:row>33</xdr:row>
      <xdr:rowOff>57150</xdr:rowOff>
    </xdr:to>
    <xdr:sp macro="" textlink="">
      <xdr:nvSpPr>
        <xdr:cNvPr id="42" name="Line 66"/>
        <xdr:cNvSpPr>
          <a:spLocks noChangeShapeType="1"/>
        </xdr:cNvSpPr>
      </xdr:nvSpPr>
      <xdr:spPr bwMode="auto">
        <a:xfrm flipH="1">
          <a:off x="952500" y="5400675"/>
          <a:ext cx="5715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xdr:col>
          <xdr:colOff>85725</xdr:colOff>
          <xdr:row>34</xdr:row>
          <xdr:rowOff>9525</xdr:rowOff>
        </xdr:from>
        <xdr:to>
          <xdr:col>1</xdr:col>
          <xdr:colOff>390525</xdr:colOff>
          <xdr:row>35</xdr:row>
          <xdr:rowOff>57150</xdr:rowOff>
        </xdr:to>
        <xdr:sp macro="" textlink="">
          <xdr:nvSpPr>
            <xdr:cNvPr id="56325" name="Option Button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9525</xdr:rowOff>
        </xdr:from>
        <xdr:to>
          <xdr:col>2</xdr:col>
          <xdr:colOff>361950</xdr:colOff>
          <xdr:row>35</xdr:row>
          <xdr:rowOff>57150</xdr:rowOff>
        </xdr:to>
        <xdr:sp macro="" textlink="">
          <xdr:nvSpPr>
            <xdr:cNvPr id="56326" name="Option Button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absolute">
    <xdr:from>
      <xdr:col>1</xdr:col>
      <xdr:colOff>104775</xdr:colOff>
      <xdr:row>34</xdr:row>
      <xdr:rowOff>76200</xdr:rowOff>
    </xdr:from>
    <xdr:to>
      <xdr:col>1</xdr:col>
      <xdr:colOff>285750</xdr:colOff>
      <xdr:row>34</xdr:row>
      <xdr:rowOff>256200</xdr:rowOff>
    </xdr:to>
    <xdr:sp macro="" textlink="">
      <xdr:nvSpPr>
        <xdr:cNvPr id="45" name="Oval 69"/>
        <xdr:cNvSpPr>
          <a:spLocks noChangeArrowheads="1"/>
        </xdr:cNvSpPr>
      </xdr:nvSpPr>
      <xdr:spPr bwMode="auto">
        <a:xfrm>
          <a:off x="2133600" y="5143500"/>
          <a:ext cx="180975" cy="180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50</xdr:row>
      <xdr:rowOff>123825</xdr:rowOff>
    </xdr:from>
    <xdr:to>
      <xdr:col>1</xdr:col>
      <xdr:colOff>298500</xdr:colOff>
      <xdr:row>50</xdr:row>
      <xdr:rowOff>123825</xdr:rowOff>
    </xdr:to>
    <xdr:sp macro="" textlink="">
      <xdr:nvSpPr>
        <xdr:cNvPr id="46" name="Line 70"/>
        <xdr:cNvSpPr>
          <a:spLocks noChangeShapeType="1"/>
        </xdr:cNvSpPr>
      </xdr:nvSpPr>
      <xdr:spPr bwMode="auto">
        <a:xfrm>
          <a:off x="2222500" y="7591425"/>
          <a:ext cx="1080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50</xdr:row>
      <xdr:rowOff>123825</xdr:rowOff>
    </xdr:from>
    <xdr:to>
      <xdr:col>7</xdr:col>
      <xdr:colOff>190500</xdr:colOff>
      <xdr:row>50</xdr:row>
      <xdr:rowOff>123825</xdr:rowOff>
    </xdr:to>
    <xdr:sp macro="" textlink="">
      <xdr:nvSpPr>
        <xdr:cNvPr id="47" name="Line 71"/>
        <xdr:cNvSpPr>
          <a:spLocks noChangeShapeType="1"/>
        </xdr:cNvSpPr>
      </xdr:nvSpPr>
      <xdr:spPr bwMode="auto">
        <a:xfrm>
          <a:off x="5457825" y="8220075"/>
          <a:ext cx="6667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50</xdr:row>
      <xdr:rowOff>0</xdr:rowOff>
    </xdr:from>
    <xdr:to>
      <xdr:col>7</xdr:col>
      <xdr:colOff>190500</xdr:colOff>
      <xdr:row>50</xdr:row>
      <xdr:rowOff>123825</xdr:rowOff>
    </xdr:to>
    <xdr:sp macro="" textlink="">
      <xdr:nvSpPr>
        <xdr:cNvPr id="48" name="Line 72"/>
        <xdr:cNvSpPr>
          <a:spLocks noChangeShapeType="1"/>
        </xdr:cNvSpPr>
      </xdr:nvSpPr>
      <xdr:spPr bwMode="auto">
        <a:xfrm>
          <a:off x="5524500" y="8096250"/>
          <a:ext cx="0" cy="12382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33</xdr:row>
      <xdr:rowOff>57150</xdr:rowOff>
    </xdr:from>
    <xdr:to>
      <xdr:col>2</xdr:col>
      <xdr:colOff>171450</xdr:colOff>
      <xdr:row>34</xdr:row>
      <xdr:rowOff>105900</xdr:rowOff>
    </xdr:to>
    <xdr:sp macro="" textlink="">
      <xdr:nvSpPr>
        <xdr:cNvPr id="49" name="Line 73"/>
        <xdr:cNvSpPr>
          <a:spLocks noChangeShapeType="1"/>
        </xdr:cNvSpPr>
      </xdr:nvSpPr>
      <xdr:spPr bwMode="auto">
        <a:xfrm>
          <a:off x="2654300" y="5035550"/>
          <a:ext cx="0" cy="1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57149</xdr:rowOff>
    </xdr:from>
    <xdr:to>
      <xdr:col>1</xdr:col>
      <xdr:colOff>190500</xdr:colOff>
      <xdr:row>34</xdr:row>
      <xdr:rowOff>69899</xdr:rowOff>
    </xdr:to>
    <xdr:sp macro="" textlink="">
      <xdr:nvSpPr>
        <xdr:cNvPr id="50" name="Line 74"/>
        <xdr:cNvSpPr>
          <a:spLocks noChangeShapeType="1"/>
        </xdr:cNvSpPr>
      </xdr:nvSpPr>
      <xdr:spPr bwMode="auto">
        <a:xfrm>
          <a:off x="2222500" y="5035549"/>
          <a:ext cx="0" cy="108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34</xdr:row>
      <xdr:rowOff>219075</xdr:rowOff>
    </xdr:from>
    <xdr:to>
      <xdr:col>2</xdr:col>
      <xdr:colOff>171450</xdr:colOff>
      <xdr:row>35</xdr:row>
      <xdr:rowOff>132375</xdr:rowOff>
    </xdr:to>
    <xdr:sp macro="" textlink="">
      <xdr:nvSpPr>
        <xdr:cNvPr id="51" name="Line 75"/>
        <xdr:cNvSpPr>
          <a:spLocks noChangeShapeType="1"/>
        </xdr:cNvSpPr>
      </xdr:nvSpPr>
      <xdr:spPr bwMode="auto">
        <a:xfrm>
          <a:off x="2654300" y="5292725"/>
          <a:ext cx="0" cy="18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27</xdr:row>
      <xdr:rowOff>0</xdr:rowOff>
    </xdr:from>
    <xdr:to>
      <xdr:col>8</xdr:col>
      <xdr:colOff>409575</xdr:colOff>
      <xdr:row>27</xdr:row>
      <xdr:rowOff>0</xdr:rowOff>
    </xdr:to>
    <xdr:sp macro="" textlink="">
      <xdr:nvSpPr>
        <xdr:cNvPr id="52" name="Line 76"/>
        <xdr:cNvSpPr>
          <a:spLocks noChangeShapeType="1"/>
        </xdr:cNvSpPr>
      </xdr:nvSpPr>
      <xdr:spPr bwMode="auto">
        <a:xfrm flipV="1">
          <a:off x="4905375" y="42672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26</xdr:row>
      <xdr:rowOff>168275</xdr:rowOff>
    </xdr:from>
    <xdr:to>
      <xdr:col>7</xdr:col>
      <xdr:colOff>190500</xdr:colOff>
      <xdr:row>30</xdr:row>
      <xdr:rowOff>85925</xdr:rowOff>
    </xdr:to>
    <xdr:sp macro="" textlink="">
      <xdr:nvSpPr>
        <xdr:cNvPr id="53" name="Line 77"/>
        <xdr:cNvSpPr>
          <a:spLocks noChangeShapeType="1"/>
        </xdr:cNvSpPr>
      </xdr:nvSpPr>
      <xdr:spPr bwMode="auto">
        <a:xfrm flipV="1">
          <a:off x="4927600" y="4270375"/>
          <a:ext cx="0" cy="43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39</xdr:row>
      <xdr:rowOff>114300</xdr:rowOff>
    </xdr:to>
    <xdr:sp macro="" textlink="">
      <xdr:nvSpPr>
        <xdr:cNvPr id="54" name="Line 81"/>
        <xdr:cNvSpPr>
          <a:spLocks noChangeShapeType="1"/>
        </xdr:cNvSpPr>
      </xdr:nvSpPr>
      <xdr:spPr bwMode="auto">
        <a:xfrm flipV="1">
          <a:off x="6858000"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37</xdr:row>
      <xdr:rowOff>0</xdr:rowOff>
    </xdr:from>
    <xdr:to>
      <xdr:col>9</xdr:col>
      <xdr:colOff>104775</xdr:colOff>
      <xdr:row>39</xdr:row>
      <xdr:rowOff>114300</xdr:rowOff>
    </xdr:to>
    <xdr:sp macro="" textlink="">
      <xdr:nvSpPr>
        <xdr:cNvPr id="55" name="Line 82"/>
        <xdr:cNvSpPr>
          <a:spLocks noChangeShapeType="1"/>
        </xdr:cNvSpPr>
      </xdr:nvSpPr>
      <xdr:spPr bwMode="auto">
        <a:xfrm flipV="1">
          <a:off x="6962775"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37</xdr:row>
      <xdr:rowOff>38100</xdr:rowOff>
    </xdr:from>
    <xdr:to>
      <xdr:col>8</xdr:col>
      <xdr:colOff>352425</xdr:colOff>
      <xdr:row>39</xdr:row>
      <xdr:rowOff>95250</xdr:rowOff>
    </xdr:to>
    <xdr:sp macro="" textlink="">
      <xdr:nvSpPr>
        <xdr:cNvPr id="56" name="Text Box 83"/>
        <xdr:cNvSpPr txBox="1">
          <a:spLocks noChangeArrowheads="1"/>
        </xdr:cNvSpPr>
      </xdr:nvSpPr>
      <xdr:spPr bwMode="auto">
        <a:xfrm>
          <a:off x="6200775" y="6029325"/>
          <a:ext cx="2476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2RZ</a:t>
          </a:r>
        </a:p>
      </xdr:txBody>
    </xdr:sp>
    <xdr:clientData/>
  </xdr:twoCellAnchor>
  <xdr:twoCellAnchor>
    <xdr:from>
      <xdr:col>7</xdr:col>
      <xdr:colOff>190500</xdr:colOff>
      <xdr:row>32</xdr:row>
      <xdr:rowOff>3175</xdr:rowOff>
    </xdr:from>
    <xdr:to>
      <xdr:col>7</xdr:col>
      <xdr:colOff>190500</xdr:colOff>
      <xdr:row>49</xdr:row>
      <xdr:rowOff>124975</xdr:rowOff>
    </xdr:to>
    <xdr:sp macro="" textlink="">
      <xdr:nvSpPr>
        <xdr:cNvPr id="57" name="Line 84"/>
        <xdr:cNvSpPr>
          <a:spLocks noChangeShapeType="1"/>
        </xdr:cNvSpPr>
      </xdr:nvSpPr>
      <xdr:spPr bwMode="auto">
        <a:xfrm flipV="1">
          <a:off x="4927600" y="4886325"/>
          <a:ext cx="0" cy="252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228600</xdr:colOff>
      <xdr:row>32</xdr:row>
      <xdr:rowOff>6350</xdr:rowOff>
    </xdr:from>
    <xdr:to>
      <xdr:col>8</xdr:col>
      <xdr:colOff>228600</xdr:colOff>
      <xdr:row>35</xdr:row>
      <xdr:rowOff>125150</xdr:rowOff>
    </xdr:to>
    <xdr:sp macro="" textlink="">
      <xdr:nvSpPr>
        <xdr:cNvPr id="58" name="Line 85"/>
        <xdr:cNvSpPr>
          <a:spLocks noChangeShapeType="1"/>
        </xdr:cNvSpPr>
      </xdr:nvSpPr>
      <xdr:spPr bwMode="auto">
        <a:xfrm flipH="1" flipV="1">
          <a:off x="5416550" y="4889500"/>
          <a:ext cx="0" cy="57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47</xdr:row>
      <xdr:rowOff>19050</xdr:rowOff>
    </xdr:from>
    <xdr:to>
      <xdr:col>2</xdr:col>
      <xdr:colOff>180975</xdr:colOff>
      <xdr:row>47</xdr:row>
      <xdr:rowOff>152400</xdr:rowOff>
    </xdr:to>
    <xdr:sp macro="" textlink="">
      <xdr:nvSpPr>
        <xdr:cNvPr id="59" name="Line 86"/>
        <xdr:cNvSpPr>
          <a:spLocks noChangeShapeType="1"/>
        </xdr:cNvSpPr>
      </xdr:nvSpPr>
      <xdr:spPr bwMode="auto">
        <a:xfrm>
          <a:off x="1638300" y="7629525"/>
          <a:ext cx="66675" cy="1333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21</xdr:row>
      <xdr:rowOff>66675</xdr:rowOff>
    </xdr:from>
    <xdr:to>
      <xdr:col>2</xdr:col>
      <xdr:colOff>133350</xdr:colOff>
      <xdr:row>25</xdr:row>
      <xdr:rowOff>0</xdr:rowOff>
    </xdr:to>
    <xdr:grpSp>
      <xdr:nvGrpSpPr>
        <xdr:cNvPr id="60" name="Group 88"/>
        <xdr:cNvGrpSpPr>
          <a:grpSpLocks/>
        </xdr:cNvGrpSpPr>
      </xdr:nvGrpSpPr>
      <xdr:grpSpPr bwMode="auto">
        <a:xfrm>
          <a:off x="2333625" y="3371850"/>
          <a:ext cx="276225" cy="542925"/>
          <a:chOff x="245" y="248"/>
          <a:chExt cx="29" cy="50"/>
        </a:xfrm>
      </xdr:grpSpPr>
      <xdr:sp macro="" textlink="">
        <xdr:nvSpPr>
          <xdr:cNvPr id="61" name="Rectangle 89"/>
          <xdr:cNvSpPr>
            <a:spLocks noChangeArrowheads="1"/>
          </xdr:cNvSpPr>
        </xdr:nvSpPr>
        <xdr:spPr bwMode="auto">
          <a:xfrm>
            <a:off x="245" y="248"/>
            <a:ext cx="29" cy="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sp macro="" textlink="">
        <xdr:nvSpPr>
          <xdr:cNvPr id="62" name="Text Box 90"/>
          <xdr:cNvSpPr txBox="1">
            <a:spLocks noChangeArrowheads="1"/>
          </xdr:cNvSpPr>
        </xdr:nvSpPr>
        <xdr:spPr bwMode="auto">
          <a:xfrm>
            <a:off x="261" y="250"/>
            <a:ext cx="11"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0" tIns="46800" rIns="0" bIns="46800" anchor="ctr" upright="1"/>
          <a:lstStyle/>
          <a:p>
            <a:pPr algn="ctr" rtl="0">
              <a:defRPr sz="1000"/>
            </a:pPr>
            <a:r>
              <a:rPr lang="de-DE" sz="500" b="0" i="0" u="none" strike="noStrike" baseline="0">
                <a:solidFill>
                  <a:srgbClr val="000000"/>
                </a:solidFill>
                <a:latin typeface="Arial"/>
                <a:cs typeface="Arial"/>
              </a:rPr>
              <a:t>NA-Schutz</a:t>
            </a:r>
          </a:p>
        </xdr:txBody>
      </xdr:sp>
      <xdr:sp macro="" textlink="">
        <xdr:nvSpPr>
          <xdr:cNvPr id="63" name="Line 91"/>
          <xdr:cNvSpPr>
            <a:spLocks noChangeShapeType="1"/>
          </xdr:cNvSpPr>
        </xdr:nvSpPr>
        <xdr:spPr bwMode="auto">
          <a:xfrm flipV="1">
            <a:off x="256" y="288"/>
            <a:ext cx="0" cy="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64" name="Group 92"/>
          <xdr:cNvGrpSpPr>
            <a:grpSpLocks/>
          </xdr:cNvGrpSpPr>
        </xdr:nvGrpSpPr>
        <xdr:grpSpPr bwMode="auto">
          <a:xfrm>
            <a:off x="250" y="251"/>
            <a:ext cx="7" cy="18"/>
            <a:chOff x="250" y="251"/>
            <a:chExt cx="7" cy="18"/>
          </a:xfrm>
        </xdr:grpSpPr>
        <xdr:sp macro="" textlink="">
          <xdr:nvSpPr>
            <xdr:cNvPr id="69" name="Line 93"/>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94"/>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Oval 95"/>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65" name="Group 96"/>
          <xdr:cNvGrpSpPr>
            <a:grpSpLocks/>
          </xdr:cNvGrpSpPr>
        </xdr:nvGrpSpPr>
        <xdr:grpSpPr bwMode="auto">
          <a:xfrm>
            <a:off x="250" y="270"/>
            <a:ext cx="7" cy="18"/>
            <a:chOff x="250" y="251"/>
            <a:chExt cx="7" cy="18"/>
          </a:xfrm>
        </xdr:grpSpPr>
        <xdr:sp macro="" textlink="">
          <xdr:nvSpPr>
            <xdr:cNvPr id="66" name="Line 97"/>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98"/>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Oval 99"/>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200025</xdr:colOff>
      <xdr:row>21</xdr:row>
      <xdr:rowOff>66675</xdr:rowOff>
    </xdr:from>
    <xdr:to>
      <xdr:col>2</xdr:col>
      <xdr:colOff>400050</xdr:colOff>
      <xdr:row>24</xdr:row>
      <xdr:rowOff>114300</xdr:rowOff>
    </xdr:to>
    <xdr:sp macro="" textlink="">
      <xdr:nvSpPr>
        <xdr:cNvPr id="72" name="Text Box 100"/>
        <xdr:cNvSpPr txBox="1">
          <a:spLocks noChangeArrowheads="1"/>
        </xdr:cNvSpPr>
      </xdr:nvSpPr>
      <xdr:spPr bwMode="auto">
        <a:xfrm>
          <a:off x="1724025" y="3467100"/>
          <a:ext cx="20002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de-DE" sz="800" b="0" i="0" u="none" strike="noStrike" baseline="0">
              <a:solidFill>
                <a:srgbClr val="FF0000"/>
              </a:solidFill>
              <a:latin typeface="Arial"/>
              <a:cs typeface="Arial"/>
            </a:rPr>
            <a:t>zentral *</a:t>
          </a:r>
        </a:p>
        <a:p>
          <a:pPr algn="ctr" rtl="0">
            <a:defRPr sz="1000"/>
          </a:pPr>
          <a:r>
            <a:rPr lang="de-DE" sz="800" b="0" i="0" u="none" strike="noStrike" baseline="0">
              <a:solidFill>
                <a:srgbClr val="FF0000"/>
              </a:solidFill>
              <a:latin typeface="Arial"/>
              <a:cs typeface="Arial"/>
            </a:rPr>
            <a:t> </a:t>
          </a:r>
        </a:p>
      </xdr:txBody>
    </xdr:sp>
    <xdr:clientData/>
  </xdr:twoCellAnchor>
  <xdr:twoCellAnchor editAs="absolute">
    <xdr:from>
      <xdr:col>1</xdr:col>
      <xdr:colOff>161925</xdr:colOff>
      <xdr:row>11</xdr:row>
      <xdr:rowOff>190500</xdr:rowOff>
    </xdr:from>
    <xdr:to>
      <xdr:col>2</xdr:col>
      <xdr:colOff>285750</xdr:colOff>
      <xdr:row>20</xdr:row>
      <xdr:rowOff>76200</xdr:rowOff>
    </xdr:to>
    <xdr:sp macro="" textlink="">
      <xdr:nvSpPr>
        <xdr:cNvPr id="73" name="Rectangle 101"/>
        <xdr:cNvSpPr>
          <a:spLocks noChangeArrowheads="1"/>
        </xdr:cNvSpPr>
      </xdr:nvSpPr>
      <xdr:spPr bwMode="auto">
        <a:xfrm>
          <a:off x="2190750" y="1724025"/>
          <a:ext cx="571500" cy="14478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152400</xdr:colOff>
      <xdr:row>11</xdr:row>
      <xdr:rowOff>200025</xdr:rowOff>
    </xdr:from>
    <xdr:to>
      <xdr:col>2</xdr:col>
      <xdr:colOff>276225</xdr:colOff>
      <xdr:row>18</xdr:row>
      <xdr:rowOff>85725</xdr:rowOff>
    </xdr:to>
    <xdr:sp macro="" textlink="">
      <xdr:nvSpPr>
        <xdr:cNvPr id="74" name="Text Box 102"/>
        <xdr:cNvSpPr txBox="1">
          <a:spLocks noChangeArrowheads="1"/>
        </xdr:cNvSpPr>
      </xdr:nvSpPr>
      <xdr:spPr bwMode="auto">
        <a:xfrm>
          <a:off x="914400" y="1943100"/>
          <a:ext cx="885825"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Arial"/>
              <a:cs typeface="Arial"/>
            </a:rPr>
            <a:t>Generator/</a:t>
          </a:r>
        </a:p>
        <a:p>
          <a:pPr algn="l" rtl="0">
            <a:defRPr sz="1000"/>
          </a:pPr>
          <a:r>
            <a:rPr lang="de-DE" sz="800" b="0" i="0" u="none" strike="noStrike" baseline="0">
              <a:solidFill>
                <a:srgbClr val="000000"/>
              </a:solidFill>
              <a:latin typeface="Arial"/>
              <a:cs typeface="Arial"/>
            </a:rPr>
            <a:t>WR mit FV-Generator/</a:t>
          </a:r>
        </a:p>
        <a:p>
          <a:pPr algn="l" rtl="0">
            <a:defRPr sz="1000"/>
          </a:pPr>
          <a:r>
            <a:rPr lang="de-DE" sz="800" b="0" i="0" u="none" strike="noStrike" baseline="0">
              <a:solidFill>
                <a:srgbClr val="000000"/>
              </a:solidFill>
              <a:latin typeface="Arial"/>
              <a:cs typeface="Arial"/>
            </a:rPr>
            <a:t>Brennstoffzelle</a:t>
          </a:r>
        </a:p>
      </xdr:txBody>
    </xdr:sp>
    <xdr:clientData/>
  </xdr:twoCellAnchor>
  <xdr:twoCellAnchor>
    <xdr:from>
      <xdr:col>1</xdr:col>
      <xdr:colOff>304800</xdr:colOff>
      <xdr:row>18</xdr:row>
      <xdr:rowOff>133350</xdr:rowOff>
    </xdr:from>
    <xdr:to>
      <xdr:col>2</xdr:col>
      <xdr:colOff>133350</xdr:colOff>
      <xdr:row>20</xdr:row>
      <xdr:rowOff>28575</xdr:rowOff>
    </xdr:to>
    <xdr:grpSp>
      <xdr:nvGrpSpPr>
        <xdr:cNvPr id="75" name="Group 103"/>
        <xdr:cNvGrpSpPr>
          <a:grpSpLocks/>
        </xdr:cNvGrpSpPr>
      </xdr:nvGrpSpPr>
      <xdr:grpSpPr bwMode="auto">
        <a:xfrm>
          <a:off x="2333625" y="2886075"/>
          <a:ext cx="276225" cy="238125"/>
          <a:chOff x="245" y="260"/>
          <a:chExt cx="29" cy="26"/>
        </a:xfrm>
      </xdr:grpSpPr>
      <xdr:sp macro="" textlink="">
        <xdr:nvSpPr>
          <xdr:cNvPr id="76" name="Rectangle 104"/>
          <xdr:cNvSpPr>
            <a:spLocks noChangeArrowheads="1"/>
          </xdr:cNvSpPr>
        </xdr:nvSpPr>
        <xdr:spPr bwMode="auto">
          <a:xfrm>
            <a:off x="245" y="260"/>
            <a:ext cx="29"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grpSp>
        <xdr:nvGrpSpPr>
          <xdr:cNvPr id="77" name="Group 105"/>
          <xdr:cNvGrpSpPr>
            <a:grpSpLocks/>
          </xdr:cNvGrpSpPr>
        </xdr:nvGrpSpPr>
        <xdr:grpSpPr bwMode="auto">
          <a:xfrm>
            <a:off x="255" y="263"/>
            <a:ext cx="7" cy="19"/>
            <a:chOff x="250" y="251"/>
            <a:chExt cx="7" cy="18"/>
          </a:xfrm>
        </xdr:grpSpPr>
        <xdr:sp macro="" textlink="">
          <xdr:nvSpPr>
            <xdr:cNvPr id="78" name="Line 106"/>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Line 107"/>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Oval 108"/>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0</xdr:colOff>
      <xdr:row>20</xdr:row>
      <xdr:rowOff>85725</xdr:rowOff>
    </xdr:from>
    <xdr:to>
      <xdr:col>2</xdr:col>
      <xdr:colOff>0</xdr:colOff>
      <xdr:row>21</xdr:row>
      <xdr:rowOff>66675</xdr:rowOff>
    </xdr:to>
    <xdr:sp macro="" textlink="">
      <xdr:nvSpPr>
        <xdr:cNvPr id="81" name="Line 109"/>
        <xdr:cNvSpPr>
          <a:spLocks noChangeShapeType="1"/>
        </xdr:cNvSpPr>
      </xdr:nvSpPr>
      <xdr:spPr bwMode="auto">
        <a:xfrm>
          <a:off x="1524000" y="33242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180975</xdr:colOff>
      <xdr:row>50</xdr:row>
      <xdr:rowOff>0</xdr:rowOff>
    </xdr:from>
    <xdr:to>
      <xdr:col>7</xdr:col>
      <xdr:colOff>180975</xdr:colOff>
      <xdr:row>50</xdr:row>
      <xdr:rowOff>0</xdr:rowOff>
    </xdr:to>
    <xdr:sp macro="" textlink="">
      <xdr:nvSpPr>
        <xdr:cNvPr id="2" name="Line 1"/>
        <xdr:cNvSpPr>
          <a:spLocks noChangeShapeType="1"/>
        </xdr:cNvSpPr>
      </xdr:nvSpPr>
      <xdr:spPr bwMode="auto">
        <a:xfrm>
          <a:off x="1704975" y="8096250"/>
          <a:ext cx="381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55</xdr:row>
      <xdr:rowOff>0</xdr:rowOff>
    </xdr:from>
    <xdr:to>
      <xdr:col>8</xdr:col>
      <xdr:colOff>390525</xdr:colOff>
      <xdr:row>59</xdr:row>
      <xdr:rowOff>0</xdr:rowOff>
    </xdr:to>
    <xdr:sp macro="" textlink="">
      <xdr:nvSpPr>
        <xdr:cNvPr id="3" name="Rectangle 2"/>
        <xdr:cNvSpPr>
          <a:spLocks noChangeArrowheads="1"/>
        </xdr:cNvSpPr>
      </xdr:nvSpPr>
      <xdr:spPr bwMode="auto">
        <a:xfrm>
          <a:off x="6153150" y="8905875"/>
          <a:ext cx="333375" cy="6477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60</xdr:row>
      <xdr:rowOff>0</xdr:rowOff>
    </xdr:from>
    <xdr:to>
      <xdr:col>12</xdr:col>
      <xdr:colOff>180975</xdr:colOff>
      <xdr:row>60</xdr:row>
      <xdr:rowOff>0</xdr:rowOff>
    </xdr:to>
    <xdr:sp macro="" textlink="">
      <xdr:nvSpPr>
        <xdr:cNvPr id="4" name="Line 4"/>
        <xdr:cNvSpPr>
          <a:spLocks noChangeShapeType="1"/>
        </xdr:cNvSpPr>
      </xdr:nvSpPr>
      <xdr:spPr bwMode="auto">
        <a:xfrm>
          <a:off x="5495925" y="9715500"/>
          <a:ext cx="382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55</xdr:row>
      <xdr:rowOff>123825</xdr:rowOff>
    </xdr:from>
    <xdr:to>
      <xdr:col>8</xdr:col>
      <xdr:colOff>276225</xdr:colOff>
      <xdr:row>57</xdr:row>
      <xdr:rowOff>114300</xdr:rowOff>
    </xdr:to>
    <xdr:sp macro="" textlink="">
      <xdr:nvSpPr>
        <xdr:cNvPr id="5" name="Rectangle 5"/>
        <xdr:cNvSpPr>
          <a:spLocks noChangeArrowheads="1"/>
        </xdr:cNvSpPr>
      </xdr:nvSpPr>
      <xdr:spPr bwMode="auto">
        <a:xfrm>
          <a:off x="6276975" y="9029700"/>
          <a:ext cx="952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161925</xdr:colOff>
      <xdr:row>52</xdr:row>
      <xdr:rowOff>76200</xdr:rowOff>
    </xdr:from>
    <xdr:to>
      <xdr:col>10</xdr:col>
      <xdr:colOff>419100</xdr:colOff>
      <xdr:row>52</xdr:row>
      <xdr:rowOff>76200</xdr:rowOff>
    </xdr:to>
    <xdr:sp macro="" textlink="">
      <xdr:nvSpPr>
        <xdr:cNvPr id="6" name="Line 6"/>
        <xdr:cNvSpPr>
          <a:spLocks noChangeShapeType="1"/>
        </xdr:cNvSpPr>
      </xdr:nvSpPr>
      <xdr:spPr bwMode="auto">
        <a:xfrm flipV="1">
          <a:off x="5495925" y="84963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238125</xdr:colOff>
      <xdr:row>53</xdr:row>
      <xdr:rowOff>0</xdr:rowOff>
    </xdr:from>
    <xdr:to>
      <xdr:col>11</xdr:col>
      <xdr:colOff>238125</xdr:colOff>
      <xdr:row>54</xdr:row>
      <xdr:rowOff>38100</xdr:rowOff>
    </xdr:to>
    <xdr:sp macro="" textlink="">
      <xdr:nvSpPr>
        <xdr:cNvPr id="7" name="Line 7"/>
        <xdr:cNvSpPr>
          <a:spLocks noChangeShapeType="1"/>
        </xdr:cNvSpPr>
      </xdr:nvSpPr>
      <xdr:spPr bwMode="auto">
        <a:xfrm>
          <a:off x="8620125" y="85820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51</xdr:row>
      <xdr:rowOff>0</xdr:rowOff>
    </xdr:from>
    <xdr:to>
      <xdr:col>11</xdr:col>
      <xdr:colOff>238125</xdr:colOff>
      <xdr:row>51</xdr:row>
      <xdr:rowOff>123825</xdr:rowOff>
    </xdr:to>
    <xdr:sp macro="" textlink="">
      <xdr:nvSpPr>
        <xdr:cNvPr id="8" name="Line 8"/>
        <xdr:cNvSpPr>
          <a:spLocks noChangeShapeType="1"/>
        </xdr:cNvSpPr>
      </xdr:nvSpPr>
      <xdr:spPr bwMode="auto">
        <a:xfrm flipV="1">
          <a:off x="8620125" y="82581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171450</xdr:rowOff>
    </xdr:to>
    <xdr:sp macro="" textlink="">
      <xdr:nvSpPr>
        <xdr:cNvPr id="9" name="Line 11"/>
        <xdr:cNvSpPr>
          <a:spLocks noChangeShapeType="1"/>
        </xdr:cNvSpPr>
      </xdr:nvSpPr>
      <xdr:spPr bwMode="auto">
        <a:xfrm>
          <a:off x="1524000" y="4048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27</xdr:row>
      <xdr:rowOff>0</xdr:rowOff>
    </xdr:from>
    <xdr:to>
      <xdr:col>2</xdr:col>
      <xdr:colOff>0</xdr:colOff>
      <xdr:row>31</xdr:row>
      <xdr:rowOff>0</xdr:rowOff>
    </xdr:to>
    <xdr:sp macro="" textlink="">
      <xdr:nvSpPr>
        <xdr:cNvPr id="10" name="Line 13"/>
        <xdr:cNvSpPr>
          <a:spLocks noChangeShapeType="1"/>
        </xdr:cNvSpPr>
      </xdr:nvSpPr>
      <xdr:spPr bwMode="auto">
        <a:xfrm>
          <a:off x="1524000" y="4371975"/>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36</xdr:row>
      <xdr:rowOff>76200</xdr:rowOff>
    </xdr:from>
    <xdr:to>
      <xdr:col>2</xdr:col>
      <xdr:colOff>390525</xdr:colOff>
      <xdr:row>39</xdr:row>
      <xdr:rowOff>95250</xdr:rowOff>
    </xdr:to>
    <xdr:sp macro="" textlink="">
      <xdr:nvSpPr>
        <xdr:cNvPr id="11" name="Line 15"/>
        <xdr:cNvSpPr>
          <a:spLocks noChangeShapeType="1"/>
        </xdr:cNvSpPr>
      </xdr:nvSpPr>
      <xdr:spPr bwMode="auto">
        <a:xfrm>
          <a:off x="1914525" y="59055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36</xdr:row>
      <xdr:rowOff>0</xdr:rowOff>
    </xdr:from>
    <xdr:to>
      <xdr:col>2</xdr:col>
      <xdr:colOff>314325</xdr:colOff>
      <xdr:row>40</xdr:row>
      <xdr:rowOff>0</xdr:rowOff>
    </xdr:to>
    <xdr:sp macro="" textlink="">
      <xdr:nvSpPr>
        <xdr:cNvPr id="12" name="Rectangle 16"/>
        <xdr:cNvSpPr>
          <a:spLocks noChangeArrowheads="1"/>
        </xdr:cNvSpPr>
      </xdr:nvSpPr>
      <xdr:spPr bwMode="auto">
        <a:xfrm>
          <a:off x="1562100" y="5829300"/>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37</xdr:row>
      <xdr:rowOff>0</xdr:rowOff>
    </xdr:from>
    <xdr:to>
      <xdr:col>2</xdr:col>
      <xdr:colOff>314325</xdr:colOff>
      <xdr:row>37</xdr:row>
      <xdr:rowOff>0</xdr:rowOff>
    </xdr:to>
    <xdr:sp macro="" textlink="">
      <xdr:nvSpPr>
        <xdr:cNvPr id="13" name="Line 17"/>
        <xdr:cNvSpPr>
          <a:spLocks noChangeShapeType="1"/>
        </xdr:cNvSpPr>
      </xdr:nvSpPr>
      <xdr:spPr bwMode="auto">
        <a:xfrm>
          <a:off x="1562100" y="5991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37</xdr:row>
      <xdr:rowOff>9525</xdr:rowOff>
    </xdr:from>
    <xdr:to>
      <xdr:col>2</xdr:col>
      <xdr:colOff>247650</xdr:colOff>
      <xdr:row>38</xdr:row>
      <xdr:rowOff>38100</xdr:rowOff>
    </xdr:to>
    <xdr:sp macro="" textlink="">
      <xdr:nvSpPr>
        <xdr:cNvPr id="14" name="Text Box 18"/>
        <xdr:cNvSpPr txBox="1">
          <a:spLocks noChangeArrowheads="1"/>
        </xdr:cNvSpPr>
      </xdr:nvSpPr>
      <xdr:spPr bwMode="auto">
        <a:xfrm>
          <a:off x="1628775" y="6000750"/>
          <a:ext cx="1428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Z</a:t>
          </a:r>
        </a:p>
      </xdr:txBody>
    </xdr:sp>
    <xdr:clientData/>
  </xdr:twoCellAnchor>
  <xdr:twoCellAnchor>
    <xdr:from>
      <xdr:col>8</xdr:col>
      <xdr:colOff>95250</xdr:colOff>
      <xdr:row>36</xdr:row>
      <xdr:rowOff>0</xdr:rowOff>
    </xdr:from>
    <xdr:to>
      <xdr:col>8</xdr:col>
      <xdr:colOff>371475</xdr:colOff>
      <xdr:row>40</xdr:row>
      <xdr:rowOff>0</xdr:rowOff>
    </xdr:to>
    <xdr:sp macro="" textlink="">
      <xdr:nvSpPr>
        <xdr:cNvPr id="15" name="Rectangle 28"/>
        <xdr:cNvSpPr>
          <a:spLocks noChangeArrowheads="1"/>
        </xdr:cNvSpPr>
      </xdr:nvSpPr>
      <xdr:spPr bwMode="auto">
        <a:xfrm>
          <a:off x="6191250" y="5829300"/>
          <a:ext cx="276225"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95250</xdr:colOff>
      <xdr:row>37</xdr:row>
      <xdr:rowOff>0</xdr:rowOff>
    </xdr:from>
    <xdr:to>
      <xdr:col>8</xdr:col>
      <xdr:colOff>371475</xdr:colOff>
      <xdr:row>37</xdr:row>
      <xdr:rowOff>0</xdr:rowOff>
    </xdr:to>
    <xdr:sp macro="" textlink="">
      <xdr:nvSpPr>
        <xdr:cNvPr id="16" name="Line 30"/>
        <xdr:cNvSpPr>
          <a:spLocks noChangeShapeType="1"/>
        </xdr:cNvSpPr>
      </xdr:nvSpPr>
      <xdr:spPr bwMode="auto">
        <a:xfrm>
          <a:off x="6191250" y="5991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31</xdr:row>
      <xdr:rowOff>19050</xdr:rowOff>
    </xdr:from>
    <xdr:to>
      <xdr:col>2</xdr:col>
      <xdr:colOff>0</xdr:colOff>
      <xdr:row>31</xdr:row>
      <xdr:rowOff>161925</xdr:rowOff>
    </xdr:to>
    <xdr:grpSp>
      <xdr:nvGrpSpPr>
        <xdr:cNvPr id="17" name="Group 31"/>
        <xdr:cNvGrpSpPr>
          <a:grpSpLocks/>
        </xdr:cNvGrpSpPr>
      </xdr:nvGrpSpPr>
      <xdr:grpSpPr bwMode="auto">
        <a:xfrm>
          <a:off x="2266950" y="4667250"/>
          <a:ext cx="209550" cy="142875"/>
          <a:chOff x="49" y="591"/>
          <a:chExt cx="22" cy="14"/>
        </a:xfrm>
      </xdr:grpSpPr>
      <xdr:sp macro="" textlink="">
        <xdr:nvSpPr>
          <xdr:cNvPr id="18" name="Line 32"/>
          <xdr:cNvSpPr>
            <a:spLocks noChangeShapeType="1"/>
          </xdr:cNvSpPr>
        </xdr:nvSpPr>
        <xdr:spPr bwMode="auto">
          <a:xfrm>
            <a:off x="64" y="591"/>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9" name="Line 33"/>
          <xdr:cNvSpPr>
            <a:spLocks noChangeShapeType="1"/>
          </xdr:cNvSpPr>
        </xdr:nvSpPr>
        <xdr:spPr bwMode="auto">
          <a:xfrm flipH="1">
            <a:off x="55" y="594"/>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sp macro="" textlink="">
        <xdr:nvSpPr>
          <xdr:cNvPr id="20" name="Line 34"/>
          <xdr:cNvSpPr>
            <a:spLocks noChangeShapeType="1"/>
          </xdr:cNvSpPr>
        </xdr:nvSpPr>
        <xdr:spPr bwMode="auto">
          <a:xfrm>
            <a:off x="53" y="599"/>
            <a:ext cx="2" cy="4"/>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1" name="Line 35"/>
          <xdr:cNvSpPr>
            <a:spLocks noChangeShapeType="1"/>
          </xdr:cNvSpPr>
        </xdr:nvSpPr>
        <xdr:spPr bwMode="auto">
          <a:xfrm flipH="1">
            <a:off x="49" y="601"/>
            <a:ext cx="5" cy="3"/>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295275</xdr:colOff>
      <xdr:row>26</xdr:row>
      <xdr:rowOff>28575</xdr:rowOff>
    </xdr:from>
    <xdr:to>
      <xdr:col>2</xdr:col>
      <xdr:colOff>0</xdr:colOff>
      <xdr:row>26</xdr:row>
      <xdr:rowOff>161925</xdr:rowOff>
    </xdr:to>
    <xdr:grpSp>
      <xdr:nvGrpSpPr>
        <xdr:cNvPr id="22" name="Group 36"/>
        <xdr:cNvGrpSpPr>
          <a:grpSpLocks/>
        </xdr:cNvGrpSpPr>
      </xdr:nvGrpSpPr>
      <xdr:grpSpPr bwMode="auto">
        <a:xfrm>
          <a:off x="2324100" y="4067175"/>
          <a:ext cx="152400" cy="133350"/>
          <a:chOff x="244" y="472"/>
          <a:chExt cx="16" cy="14"/>
        </a:xfrm>
      </xdr:grpSpPr>
      <xdr:sp macro="" textlink="">
        <xdr:nvSpPr>
          <xdr:cNvPr id="23" name="Line 37"/>
          <xdr:cNvSpPr>
            <a:spLocks noChangeShapeType="1"/>
          </xdr:cNvSpPr>
        </xdr:nvSpPr>
        <xdr:spPr bwMode="auto">
          <a:xfrm>
            <a:off x="253" y="472"/>
            <a:ext cx="7" cy="14"/>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4" name="Line 38"/>
          <xdr:cNvSpPr>
            <a:spLocks noChangeShapeType="1"/>
          </xdr:cNvSpPr>
        </xdr:nvSpPr>
        <xdr:spPr bwMode="auto">
          <a:xfrm flipH="1">
            <a:off x="244" y="475"/>
            <a:ext cx="10" cy="6"/>
          </a:xfrm>
          <a:prstGeom prst="line">
            <a:avLst/>
          </a:prstGeom>
          <a:noFill/>
          <a:ln w="3175">
            <a:solidFill>
              <a:srgbClr xmlns:mc="http://schemas.openxmlformats.org/markup-compatibility/2006" xmlns:a14="http://schemas.microsoft.com/office/drawing/2010/main" val="FF0000" mc:Ignorable="a14" a14:legacySpreadsheetColorIndex="1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2</xdr:col>
      <xdr:colOff>57150</xdr:colOff>
      <xdr:row>38</xdr:row>
      <xdr:rowOff>19050</xdr:rowOff>
    </xdr:from>
    <xdr:to>
      <xdr:col>2</xdr:col>
      <xdr:colOff>295275</xdr:colOff>
      <xdr:row>39</xdr:row>
      <xdr:rowOff>85725</xdr:rowOff>
    </xdr:to>
    <xdr:sp macro="" textlink="">
      <xdr:nvSpPr>
        <xdr:cNvPr id="25" name="Text Box 41"/>
        <xdr:cNvSpPr txBox="1">
          <a:spLocks noChangeArrowheads="1"/>
        </xdr:cNvSpPr>
      </xdr:nvSpPr>
      <xdr:spPr bwMode="auto">
        <a:xfrm>
          <a:off x="1581150" y="6172200"/>
          <a:ext cx="238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Arial"/>
              <a:cs typeface="Arial"/>
            </a:rPr>
            <a:t>mit RLS</a:t>
          </a:r>
        </a:p>
      </xdr:txBody>
    </xdr:sp>
    <xdr:clientData/>
  </xdr:twoCellAnchor>
  <xdr:twoCellAnchor>
    <xdr:from>
      <xdr:col>2</xdr:col>
      <xdr:colOff>0</xdr:colOff>
      <xdr:row>31</xdr:row>
      <xdr:rowOff>161925</xdr:rowOff>
    </xdr:from>
    <xdr:to>
      <xdr:col>2</xdr:col>
      <xdr:colOff>0</xdr:colOff>
      <xdr:row>33</xdr:row>
      <xdr:rowOff>57150</xdr:rowOff>
    </xdr:to>
    <xdr:sp macro="" textlink="">
      <xdr:nvSpPr>
        <xdr:cNvPr id="26" name="Line 42"/>
        <xdr:cNvSpPr>
          <a:spLocks noChangeShapeType="1"/>
        </xdr:cNvSpPr>
      </xdr:nvSpPr>
      <xdr:spPr bwMode="auto">
        <a:xfrm>
          <a:off x="1524000" y="51816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57150</xdr:rowOff>
    </xdr:from>
    <xdr:to>
      <xdr:col>2</xdr:col>
      <xdr:colOff>171450</xdr:colOff>
      <xdr:row>33</xdr:row>
      <xdr:rowOff>57150</xdr:rowOff>
    </xdr:to>
    <xdr:sp macro="" textlink="">
      <xdr:nvSpPr>
        <xdr:cNvPr id="27" name="Line 43"/>
        <xdr:cNvSpPr>
          <a:spLocks noChangeShapeType="1"/>
        </xdr:cNvSpPr>
      </xdr:nvSpPr>
      <xdr:spPr bwMode="auto">
        <a:xfrm>
          <a:off x="1524000" y="540067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196103</xdr:colOff>
      <xdr:row>34</xdr:row>
      <xdr:rowOff>254933</xdr:rowOff>
    </xdr:from>
    <xdr:to>
      <xdr:col>1</xdr:col>
      <xdr:colOff>196103</xdr:colOff>
      <xdr:row>50</xdr:row>
      <xdr:rowOff>118918</xdr:rowOff>
    </xdr:to>
    <xdr:sp macro="" textlink="">
      <xdr:nvSpPr>
        <xdr:cNvPr id="28" name="Line 44"/>
        <xdr:cNvSpPr>
          <a:spLocks noChangeShapeType="1"/>
        </xdr:cNvSpPr>
      </xdr:nvSpPr>
      <xdr:spPr bwMode="auto">
        <a:xfrm>
          <a:off x="2224368" y="5263962"/>
          <a:ext cx="0" cy="2178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57150</xdr:rowOff>
    </xdr:from>
    <xdr:to>
      <xdr:col>2</xdr:col>
      <xdr:colOff>0</xdr:colOff>
      <xdr:row>33</xdr:row>
      <xdr:rowOff>57150</xdr:rowOff>
    </xdr:to>
    <xdr:sp macro="" textlink="">
      <xdr:nvSpPr>
        <xdr:cNvPr id="29" name="Line 45"/>
        <xdr:cNvSpPr>
          <a:spLocks noChangeShapeType="1"/>
        </xdr:cNvSpPr>
      </xdr:nvSpPr>
      <xdr:spPr bwMode="auto">
        <a:xfrm flipH="1">
          <a:off x="952500" y="5400675"/>
          <a:ext cx="5715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xdr:col>
          <xdr:colOff>85725</xdr:colOff>
          <xdr:row>34</xdr:row>
          <xdr:rowOff>9525</xdr:rowOff>
        </xdr:from>
        <xdr:to>
          <xdr:col>1</xdr:col>
          <xdr:colOff>390525</xdr:colOff>
          <xdr:row>35</xdr:row>
          <xdr:rowOff>57150</xdr:rowOff>
        </xdr:to>
        <xdr:sp macro="" textlink="">
          <xdr:nvSpPr>
            <xdr:cNvPr id="57349" name="Option Button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0</xdr:rowOff>
        </xdr:from>
        <xdr:to>
          <xdr:col>2</xdr:col>
          <xdr:colOff>361950</xdr:colOff>
          <xdr:row>35</xdr:row>
          <xdr:rowOff>47625</xdr:rowOff>
        </xdr:to>
        <xdr:sp macro="" textlink="">
          <xdr:nvSpPr>
            <xdr:cNvPr id="57350" name="Option Button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xdr:col>
      <xdr:colOff>104775</xdr:colOff>
      <xdr:row>34</xdr:row>
      <xdr:rowOff>69399</xdr:rowOff>
    </xdr:from>
    <xdr:to>
      <xdr:col>1</xdr:col>
      <xdr:colOff>285750</xdr:colOff>
      <xdr:row>34</xdr:row>
      <xdr:rowOff>249399</xdr:rowOff>
    </xdr:to>
    <xdr:sp macro="" textlink="">
      <xdr:nvSpPr>
        <xdr:cNvPr id="32" name="Oval 48"/>
        <xdr:cNvSpPr>
          <a:spLocks noChangeAspect="1" noChangeArrowheads="1"/>
        </xdr:cNvSpPr>
      </xdr:nvSpPr>
      <xdr:spPr bwMode="auto">
        <a:xfrm>
          <a:off x="2132239" y="5090435"/>
          <a:ext cx="180975" cy="180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50</xdr:row>
      <xdr:rowOff>123825</xdr:rowOff>
    </xdr:from>
    <xdr:to>
      <xdr:col>1</xdr:col>
      <xdr:colOff>298500</xdr:colOff>
      <xdr:row>50</xdr:row>
      <xdr:rowOff>123825</xdr:rowOff>
    </xdr:to>
    <xdr:sp macro="" textlink="">
      <xdr:nvSpPr>
        <xdr:cNvPr id="33" name="Line 49"/>
        <xdr:cNvSpPr>
          <a:spLocks noChangeShapeType="1"/>
        </xdr:cNvSpPr>
      </xdr:nvSpPr>
      <xdr:spPr bwMode="auto">
        <a:xfrm>
          <a:off x="2218765" y="7446869"/>
          <a:ext cx="1080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50</xdr:row>
      <xdr:rowOff>123825</xdr:rowOff>
    </xdr:from>
    <xdr:to>
      <xdr:col>7</xdr:col>
      <xdr:colOff>190500</xdr:colOff>
      <xdr:row>50</xdr:row>
      <xdr:rowOff>123825</xdr:rowOff>
    </xdr:to>
    <xdr:sp macro="" textlink="">
      <xdr:nvSpPr>
        <xdr:cNvPr id="34" name="Line 50"/>
        <xdr:cNvSpPr>
          <a:spLocks noChangeShapeType="1"/>
        </xdr:cNvSpPr>
      </xdr:nvSpPr>
      <xdr:spPr bwMode="auto">
        <a:xfrm>
          <a:off x="5457825" y="8220075"/>
          <a:ext cx="6667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50</xdr:row>
      <xdr:rowOff>0</xdr:rowOff>
    </xdr:from>
    <xdr:to>
      <xdr:col>7</xdr:col>
      <xdr:colOff>190500</xdr:colOff>
      <xdr:row>50</xdr:row>
      <xdr:rowOff>123825</xdr:rowOff>
    </xdr:to>
    <xdr:sp macro="" textlink="">
      <xdr:nvSpPr>
        <xdr:cNvPr id="35" name="Line 51"/>
        <xdr:cNvSpPr>
          <a:spLocks noChangeShapeType="1"/>
        </xdr:cNvSpPr>
      </xdr:nvSpPr>
      <xdr:spPr bwMode="auto">
        <a:xfrm>
          <a:off x="5524500" y="8096250"/>
          <a:ext cx="0" cy="12382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33</xdr:row>
      <xdr:rowOff>57150</xdr:rowOff>
    </xdr:from>
    <xdr:to>
      <xdr:col>2</xdr:col>
      <xdr:colOff>171450</xdr:colOff>
      <xdr:row>34</xdr:row>
      <xdr:rowOff>105900</xdr:rowOff>
    </xdr:to>
    <xdr:sp macro="" textlink="">
      <xdr:nvSpPr>
        <xdr:cNvPr id="36" name="Line 52"/>
        <xdr:cNvSpPr>
          <a:spLocks noChangeShapeType="1"/>
        </xdr:cNvSpPr>
      </xdr:nvSpPr>
      <xdr:spPr bwMode="auto">
        <a:xfrm>
          <a:off x="2647950" y="4970929"/>
          <a:ext cx="0" cy="1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33</xdr:row>
      <xdr:rowOff>57149</xdr:rowOff>
    </xdr:from>
    <xdr:to>
      <xdr:col>1</xdr:col>
      <xdr:colOff>190500</xdr:colOff>
      <xdr:row>34</xdr:row>
      <xdr:rowOff>69899</xdr:rowOff>
    </xdr:to>
    <xdr:sp macro="" textlink="">
      <xdr:nvSpPr>
        <xdr:cNvPr id="37" name="Line 53"/>
        <xdr:cNvSpPr>
          <a:spLocks noChangeShapeType="1"/>
        </xdr:cNvSpPr>
      </xdr:nvSpPr>
      <xdr:spPr bwMode="auto">
        <a:xfrm>
          <a:off x="2218765" y="4970928"/>
          <a:ext cx="0" cy="1080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34</xdr:row>
      <xdr:rowOff>211230</xdr:rowOff>
    </xdr:from>
    <xdr:to>
      <xdr:col>2</xdr:col>
      <xdr:colOff>171450</xdr:colOff>
      <xdr:row>35</xdr:row>
      <xdr:rowOff>133494</xdr:rowOff>
    </xdr:to>
    <xdr:sp macro="" textlink="">
      <xdr:nvSpPr>
        <xdr:cNvPr id="38" name="Line 54"/>
        <xdr:cNvSpPr>
          <a:spLocks noChangeShapeType="1"/>
        </xdr:cNvSpPr>
      </xdr:nvSpPr>
      <xdr:spPr bwMode="auto">
        <a:xfrm>
          <a:off x="2647950" y="5220259"/>
          <a:ext cx="0" cy="18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26</xdr:row>
      <xdr:rowOff>173029</xdr:rowOff>
    </xdr:from>
    <xdr:to>
      <xdr:col>8</xdr:col>
      <xdr:colOff>409575</xdr:colOff>
      <xdr:row>26</xdr:row>
      <xdr:rowOff>173029</xdr:rowOff>
    </xdr:to>
    <xdr:sp macro="" textlink="">
      <xdr:nvSpPr>
        <xdr:cNvPr id="39" name="Line 55"/>
        <xdr:cNvSpPr>
          <a:spLocks noChangeShapeType="1"/>
        </xdr:cNvSpPr>
      </xdr:nvSpPr>
      <xdr:spPr bwMode="auto">
        <a:xfrm flipV="1">
          <a:off x="4889500" y="4205279"/>
          <a:ext cx="663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26</xdr:row>
      <xdr:rowOff>173029</xdr:rowOff>
    </xdr:from>
    <xdr:to>
      <xdr:col>7</xdr:col>
      <xdr:colOff>190500</xdr:colOff>
      <xdr:row>29</xdr:row>
      <xdr:rowOff>94809</xdr:rowOff>
    </xdr:to>
    <xdr:sp macro="" textlink="">
      <xdr:nvSpPr>
        <xdr:cNvPr id="40" name="Line 56"/>
        <xdr:cNvSpPr>
          <a:spLocks noChangeShapeType="1"/>
        </xdr:cNvSpPr>
      </xdr:nvSpPr>
      <xdr:spPr bwMode="auto">
        <a:xfrm flipV="1">
          <a:off x="4908176" y="4207147"/>
          <a:ext cx="0" cy="34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39</xdr:row>
      <xdr:rowOff>114300</xdr:rowOff>
    </xdr:to>
    <xdr:sp macro="" textlink="">
      <xdr:nvSpPr>
        <xdr:cNvPr id="41" name="Line 60"/>
        <xdr:cNvSpPr>
          <a:spLocks noChangeShapeType="1"/>
        </xdr:cNvSpPr>
      </xdr:nvSpPr>
      <xdr:spPr bwMode="auto">
        <a:xfrm flipV="1">
          <a:off x="6858000"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37</xdr:row>
      <xdr:rowOff>0</xdr:rowOff>
    </xdr:from>
    <xdr:to>
      <xdr:col>9</xdr:col>
      <xdr:colOff>104775</xdr:colOff>
      <xdr:row>39</xdr:row>
      <xdr:rowOff>114300</xdr:rowOff>
    </xdr:to>
    <xdr:sp macro="" textlink="">
      <xdr:nvSpPr>
        <xdr:cNvPr id="42" name="Line 61"/>
        <xdr:cNvSpPr>
          <a:spLocks noChangeShapeType="1"/>
        </xdr:cNvSpPr>
      </xdr:nvSpPr>
      <xdr:spPr bwMode="auto">
        <a:xfrm flipV="1">
          <a:off x="6962775" y="59912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32</xdr:row>
      <xdr:rowOff>6792</xdr:rowOff>
    </xdr:from>
    <xdr:to>
      <xdr:col>7</xdr:col>
      <xdr:colOff>190500</xdr:colOff>
      <xdr:row>49</xdr:row>
      <xdr:rowOff>127114</xdr:rowOff>
    </xdr:to>
    <xdr:sp macro="" textlink="">
      <xdr:nvSpPr>
        <xdr:cNvPr id="43" name="Line 63"/>
        <xdr:cNvSpPr>
          <a:spLocks noChangeShapeType="1"/>
        </xdr:cNvSpPr>
      </xdr:nvSpPr>
      <xdr:spPr bwMode="auto">
        <a:xfrm flipV="1">
          <a:off x="4912179" y="4837328"/>
          <a:ext cx="0" cy="25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228600</xdr:colOff>
      <xdr:row>32</xdr:row>
      <xdr:rowOff>6791</xdr:rowOff>
    </xdr:from>
    <xdr:to>
      <xdr:col>8</xdr:col>
      <xdr:colOff>228600</xdr:colOff>
      <xdr:row>35</xdr:row>
      <xdr:rowOff>133756</xdr:rowOff>
    </xdr:to>
    <xdr:sp macro="" textlink="">
      <xdr:nvSpPr>
        <xdr:cNvPr id="44" name="Line 64"/>
        <xdr:cNvSpPr>
          <a:spLocks noChangeShapeType="1"/>
        </xdr:cNvSpPr>
      </xdr:nvSpPr>
      <xdr:spPr bwMode="auto">
        <a:xfrm flipH="1" flipV="1">
          <a:off x="5399314" y="4837327"/>
          <a:ext cx="0" cy="57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21</xdr:row>
      <xdr:rowOff>123825</xdr:rowOff>
    </xdr:from>
    <xdr:to>
      <xdr:col>2</xdr:col>
      <xdr:colOff>133350</xdr:colOff>
      <xdr:row>25</xdr:row>
      <xdr:rowOff>57150</xdr:rowOff>
    </xdr:to>
    <xdr:grpSp>
      <xdr:nvGrpSpPr>
        <xdr:cNvPr id="45" name="Group 66"/>
        <xdr:cNvGrpSpPr>
          <a:grpSpLocks/>
        </xdr:cNvGrpSpPr>
      </xdr:nvGrpSpPr>
      <xdr:grpSpPr bwMode="auto">
        <a:xfrm>
          <a:off x="2333625" y="3371850"/>
          <a:ext cx="276225" cy="542925"/>
          <a:chOff x="245" y="248"/>
          <a:chExt cx="29" cy="50"/>
        </a:xfrm>
      </xdr:grpSpPr>
      <xdr:sp macro="" textlink="">
        <xdr:nvSpPr>
          <xdr:cNvPr id="46" name="Rectangle 67"/>
          <xdr:cNvSpPr>
            <a:spLocks noChangeArrowheads="1"/>
          </xdr:cNvSpPr>
        </xdr:nvSpPr>
        <xdr:spPr bwMode="auto">
          <a:xfrm>
            <a:off x="245" y="248"/>
            <a:ext cx="29" cy="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sp macro="" textlink="">
        <xdr:nvSpPr>
          <xdr:cNvPr id="47" name="Text Box 68"/>
          <xdr:cNvSpPr txBox="1">
            <a:spLocks noChangeArrowheads="1"/>
          </xdr:cNvSpPr>
        </xdr:nvSpPr>
        <xdr:spPr bwMode="auto">
          <a:xfrm>
            <a:off x="261" y="250"/>
            <a:ext cx="11"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0" tIns="46800" rIns="0" bIns="46800" anchor="ctr" upright="1"/>
          <a:lstStyle/>
          <a:p>
            <a:pPr algn="ctr" rtl="0">
              <a:defRPr sz="1000"/>
            </a:pPr>
            <a:r>
              <a:rPr lang="de-DE" sz="500" b="0" i="0" u="none" strike="noStrike" baseline="0">
                <a:solidFill>
                  <a:srgbClr val="000000"/>
                </a:solidFill>
                <a:latin typeface="Arial"/>
                <a:cs typeface="Arial"/>
              </a:rPr>
              <a:t>NA-Schutz</a:t>
            </a:r>
          </a:p>
        </xdr:txBody>
      </xdr:sp>
      <xdr:sp macro="" textlink="">
        <xdr:nvSpPr>
          <xdr:cNvPr id="48" name="Line 69"/>
          <xdr:cNvSpPr>
            <a:spLocks noChangeShapeType="1"/>
          </xdr:cNvSpPr>
        </xdr:nvSpPr>
        <xdr:spPr bwMode="auto">
          <a:xfrm flipV="1">
            <a:off x="256" y="288"/>
            <a:ext cx="0" cy="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49" name="Group 70"/>
          <xdr:cNvGrpSpPr>
            <a:grpSpLocks/>
          </xdr:cNvGrpSpPr>
        </xdr:nvGrpSpPr>
        <xdr:grpSpPr bwMode="auto">
          <a:xfrm>
            <a:off x="250" y="251"/>
            <a:ext cx="7" cy="18"/>
            <a:chOff x="250" y="251"/>
            <a:chExt cx="7" cy="18"/>
          </a:xfrm>
        </xdr:grpSpPr>
        <xdr:sp macro="" textlink="">
          <xdr:nvSpPr>
            <xdr:cNvPr id="54" name="Line 71"/>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72"/>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Oval 73"/>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50" name="Group 74"/>
          <xdr:cNvGrpSpPr>
            <a:grpSpLocks/>
          </xdr:cNvGrpSpPr>
        </xdr:nvGrpSpPr>
        <xdr:grpSpPr bwMode="auto">
          <a:xfrm>
            <a:off x="250" y="270"/>
            <a:ext cx="7" cy="18"/>
            <a:chOff x="250" y="251"/>
            <a:chExt cx="7" cy="18"/>
          </a:xfrm>
        </xdr:grpSpPr>
        <xdr:sp macro="" textlink="">
          <xdr:nvSpPr>
            <xdr:cNvPr id="51" name="Line 75"/>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76"/>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Oval 77"/>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200025</xdr:colOff>
      <xdr:row>21</xdr:row>
      <xdr:rowOff>66675</xdr:rowOff>
    </xdr:from>
    <xdr:to>
      <xdr:col>2</xdr:col>
      <xdr:colOff>400050</xdr:colOff>
      <xdr:row>24</xdr:row>
      <xdr:rowOff>114300</xdr:rowOff>
    </xdr:to>
    <xdr:sp macro="" textlink="">
      <xdr:nvSpPr>
        <xdr:cNvPr id="57" name="Text Box 78"/>
        <xdr:cNvSpPr txBox="1">
          <a:spLocks noChangeArrowheads="1"/>
        </xdr:cNvSpPr>
      </xdr:nvSpPr>
      <xdr:spPr bwMode="auto">
        <a:xfrm>
          <a:off x="1724025" y="3467100"/>
          <a:ext cx="20002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de-DE" sz="800" b="0" i="0" u="none" strike="noStrike" baseline="0">
              <a:solidFill>
                <a:srgbClr val="FF0000"/>
              </a:solidFill>
              <a:latin typeface="Arial"/>
              <a:cs typeface="Arial"/>
            </a:rPr>
            <a:t>zentral *</a:t>
          </a:r>
        </a:p>
        <a:p>
          <a:pPr algn="ctr" rtl="0">
            <a:defRPr sz="1000"/>
          </a:pPr>
          <a:r>
            <a:rPr lang="de-DE" sz="800" b="0" i="0" u="none" strike="noStrike" baseline="0">
              <a:solidFill>
                <a:srgbClr val="FF0000"/>
              </a:solidFill>
              <a:latin typeface="Arial"/>
              <a:cs typeface="Arial"/>
            </a:rPr>
            <a:t> </a:t>
          </a:r>
        </a:p>
      </xdr:txBody>
    </xdr:sp>
    <xdr:clientData/>
  </xdr:twoCellAnchor>
  <xdr:twoCellAnchor editAs="absolute">
    <xdr:from>
      <xdr:col>1</xdr:col>
      <xdr:colOff>161925</xdr:colOff>
      <xdr:row>12</xdr:row>
      <xdr:rowOff>38100</xdr:rowOff>
    </xdr:from>
    <xdr:to>
      <xdr:col>2</xdr:col>
      <xdr:colOff>285750</xdr:colOff>
      <xdr:row>20</xdr:row>
      <xdr:rowOff>133350</xdr:rowOff>
    </xdr:to>
    <xdr:sp macro="" textlink="">
      <xdr:nvSpPr>
        <xdr:cNvPr id="58" name="Rectangle 79"/>
        <xdr:cNvSpPr>
          <a:spLocks noChangeArrowheads="1"/>
        </xdr:cNvSpPr>
      </xdr:nvSpPr>
      <xdr:spPr bwMode="auto">
        <a:xfrm>
          <a:off x="2190750" y="1724025"/>
          <a:ext cx="571500" cy="14478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152400</xdr:colOff>
      <xdr:row>11</xdr:row>
      <xdr:rowOff>200025</xdr:rowOff>
    </xdr:from>
    <xdr:to>
      <xdr:col>2</xdr:col>
      <xdr:colOff>276225</xdr:colOff>
      <xdr:row>18</xdr:row>
      <xdr:rowOff>85725</xdr:rowOff>
    </xdr:to>
    <xdr:sp macro="" textlink="">
      <xdr:nvSpPr>
        <xdr:cNvPr id="59" name="Text Box 80"/>
        <xdr:cNvSpPr txBox="1">
          <a:spLocks noChangeArrowheads="1"/>
        </xdr:cNvSpPr>
      </xdr:nvSpPr>
      <xdr:spPr bwMode="auto">
        <a:xfrm>
          <a:off x="914400" y="1943100"/>
          <a:ext cx="885825"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Arial"/>
              <a:cs typeface="Arial"/>
            </a:rPr>
            <a:t>Generator/</a:t>
          </a:r>
        </a:p>
        <a:p>
          <a:pPr algn="l" rtl="0">
            <a:defRPr sz="1000"/>
          </a:pPr>
          <a:r>
            <a:rPr lang="de-DE" sz="800" b="0" i="0" u="none" strike="noStrike" baseline="0">
              <a:solidFill>
                <a:srgbClr val="000000"/>
              </a:solidFill>
              <a:latin typeface="Arial"/>
              <a:cs typeface="Arial"/>
            </a:rPr>
            <a:t>WR mit FV-Generator/</a:t>
          </a:r>
        </a:p>
        <a:p>
          <a:pPr algn="l" rtl="0">
            <a:defRPr sz="1000"/>
          </a:pPr>
          <a:r>
            <a:rPr lang="de-DE" sz="800" b="0" i="0" u="none" strike="noStrike" baseline="0">
              <a:solidFill>
                <a:srgbClr val="000000"/>
              </a:solidFill>
              <a:latin typeface="Arial"/>
              <a:cs typeface="Arial"/>
            </a:rPr>
            <a:t>Brennstoffzelle</a:t>
          </a:r>
        </a:p>
      </xdr:txBody>
    </xdr:sp>
    <xdr:clientData/>
  </xdr:twoCellAnchor>
  <xdr:twoCellAnchor>
    <xdr:from>
      <xdr:col>1</xdr:col>
      <xdr:colOff>304800</xdr:colOff>
      <xdr:row>18</xdr:row>
      <xdr:rowOff>133350</xdr:rowOff>
    </xdr:from>
    <xdr:to>
      <xdr:col>2</xdr:col>
      <xdr:colOff>133350</xdr:colOff>
      <xdr:row>20</xdr:row>
      <xdr:rowOff>28575</xdr:rowOff>
    </xdr:to>
    <xdr:grpSp>
      <xdr:nvGrpSpPr>
        <xdr:cNvPr id="60" name="Group 81"/>
        <xdr:cNvGrpSpPr>
          <a:grpSpLocks/>
        </xdr:cNvGrpSpPr>
      </xdr:nvGrpSpPr>
      <xdr:grpSpPr bwMode="auto">
        <a:xfrm>
          <a:off x="2333625" y="2828925"/>
          <a:ext cx="276225" cy="238125"/>
          <a:chOff x="245" y="260"/>
          <a:chExt cx="29" cy="26"/>
        </a:xfrm>
      </xdr:grpSpPr>
      <xdr:sp macro="" textlink="">
        <xdr:nvSpPr>
          <xdr:cNvPr id="61" name="Rectangle 82"/>
          <xdr:cNvSpPr>
            <a:spLocks noChangeArrowheads="1"/>
          </xdr:cNvSpPr>
        </xdr:nvSpPr>
        <xdr:spPr bwMode="auto">
          <a:xfrm>
            <a:off x="245" y="260"/>
            <a:ext cx="29"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grpSp>
        <xdr:nvGrpSpPr>
          <xdr:cNvPr id="62" name="Group 83"/>
          <xdr:cNvGrpSpPr>
            <a:grpSpLocks/>
          </xdr:cNvGrpSpPr>
        </xdr:nvGrpSpPr>
        <xdr:grpSpPr bwMode="auto">
          <a:xfrm>
            <a:off x="255" y="263"/>
            <a:ext cx="7" cy="19"/>
            <a:chOff x="250" y="251"/>
            <a:chExt cx="7" cy="18"/>
          </a:xfrm>
        </xdr:grpSpPr>
        <xdr:sp macro="" textlink="">
          <xdr:nvSpPr>
            <xdr:cNvPr id="63" name="Line 84"/>
            <xdr:cNvSpPr>
              <a:spLocks noChangeShapeType="1"/>
            </xdr:cNvSpPr>
          </xdr:nvSpPr>
          <xdr:spPr bwMode="auto">
            <a:xfrm>
              <a:off x="255" y="251"/>
              <a:ext cx="0"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85"/>
            <xdr:cNvSpPr>
              <a:spLocks noChangeShapeType="1"/>
            </xdr:cNvSpPr>
          </xdr:nvSpPr>
          <xdr:spPr bwMode="auto">
            <a:xfrm flipH="1">
              <a:off x="250" y="259"/>
              <a:ext cx="5"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Oval 86"/>
            <xdr:cNvSpPr>
              <a:spLocks noChangeArrowheads="1"/>
            </xdr:cNvSpPr>
          </xdr:nvSpPr>
          <xdr:spPr bwMode="auto">
            <a:xfrm>
              <a:off x="253" y="257"/>
              <a:ext cx="4" cy="4"/>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2</xdr:col>
      <xdr:colOff>0</xdr:colOff>
      <xdr:row>20</xdr:row>
      <xdr:rowOff>85725</xdr:rowOff>
    </xdr:from>
    <xdr:to>
      <xdr:col>2</xdr:col>
      <xdr:colOff>0</xdr:colOff>
      <xdr:row>21</xdr:row>
      <xdr:rowOff>66675</xdr:rowOff>
    </xdr:to>
    <xdr:sp macro="" textlink="">
      <xdr:nvSpPr>
        <xdr:cNvPr id="66" name="Line 87"/>
        <xdr:cNvSpPr>
          <a:spLocks noChangeShapeType="1"/>
        </xdr:cNvSpPr>
      </xdr:nvSpPr>
      <xdr:spPr bwMode="auto">
        <a:xfrm>
          <a:off x="1524000" y="33242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35</xdr:row>
      <xdr:rowOff>104775</xdr:rowOff>
    </xdr:from>
    <xdr:to>
      <xdr:col>2</xdr:col>
      <xdr:colOff>28575</xdr:colOff>
      <xdr:row>41</xdr:row>
      <xdr:rowOff>57150</xdr:rowOff>
    </xdr:to>
    <xdr:sp macro="" textlink="">
      <xdr:nvSpPr>
        <xdr:cNvPr id="67" name="Text Box 88"/>
        <xdr:cNvSpPr txBox="1">
          <a:spLocks noChangeArrowheads="1"/>
        </xdr:cNvSpPr>
      </xdr:nvSpPr>
      <xdr:spPr bwMode="auto">
        <a:xfrm>
          <a:off x="2324100" y="5286375"/>
          <a:ext cx="180975"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de-DE" sz="700" b="0" i="0" u="none" strike="noStrike" baseline="0">
              <a:solidFill>
                <a:srgbClr val="000000"/>
              </a:solidFill>
              <a:latin typeface="Arial"/>
              <a:cs typeface="Arial"/>
            </a:rPr>
            <a:t>Wandlermessung</a:t>
          </a:r>
        </a:p>
      </xdr:txBody>
    </xdr:sp>
    <xdr:clientData/>
  </xdr:twoCellAnchor>
  <xdr:twoCellAnchor>
    <xdr:from>
      <xdr:col>2</xdr:col>
      <xdr:colOff>171450</xdr:colOff>
      <xdr:row>48</xdr:row>
      <xdr:rowOff>47625</xdr:rowOff>
    </xdr:from>
    <xdr:to>
      <xdr:col>2</xdr:col>
      <xdr:colOff>171450</xdr:colOff>
      <xdr:row>50</xdr:row>
      <xdr:rowOff>0</xdr:rowOff>
    </xdr:to>
    <xdr:sp macro="" textlink="">
      <xdr:nvSpPr>
        <xdr:cNvPr id="68" name="Line 90"/>
        <xdr:cNvSpPr>
          <a:spLocks noChangeShapeType="1"/>
        </xdr:cNvSpPr>
      </xdr:nvSpPr>
      <xdr:spPr bwMode="auto">
        <a:xfrm>
          <a:off x="1695450" y="782002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40</xdr:row>
      <xdr:rowOff>0</xdr:rowOff>
    </xdr:from>
    <xdr:to>
      <xdr:col>2</xdr:col>
      <xdr:colOff>171450</xdr:colOff>
      <xdr:row>46</xdr:row>
      <xdr:rowOff>9525</xdr:rowOff>
    </xdr:to>
    <xdr:sp macro="" textlink="">
      <xdr:nvSpPr>
        <xdr:cNvPr id="69" name="Line 91"/>
        <xdr:cNvSpPr>
          <a:spLocks noChangeShapeType="1"/>
        </xdr:cNvSpPr>
      </xdr:nvSpPr>
      <xdr:spPr bwMode="auto">
        <a:xfrm>
          <a:off x="1695450" y="6477000"/>
          <a:ext cx="0" cy="981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46</xdr:row>
      <xdr:rowOff>76200</xdr:rowOff>
    </xdr:from>
    <xdr:to>
      <xdr:col>2</xdr:col>
      <xdr:colOff>219075</xdr:colOff>
      <xdr:row>47</xdr:row>
      <xdr:rowOff>152400</xdr:rowOff>
    </xdr:to>
    <xdr:sp macro="" textlink="">
      <xdr:nvSpPr>
        <xdr:cNvPr id="70" name="Rectangle 92"/>
        <xdr:cNvSpPr>
          <a:spLocks noChangeArrowheads="1"/>
        </xdr:cNvSpPr>
      </xdr:nvSpPr>
      <xdr:spPr bwMode="auto">
        <a:xfrm>
          <a:off x="1647825" y="7524750"/>
          <a:ext cx="952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2</xdr:col>
      <xdr:colOff>171450</xdr:colOff>
      <xdr:row>46</xdr:row>
      <xdr:rowOff>47625</xdr:rowOff>
    </xdr:from>
    <xdr:to>
      <xdr:col>2</xdr:col>
      <xdr:colOff>171450</xdr:colOff>
      <xdr:row>48</xdr:row>
      <xdr:rowOff>9525</xdr:rowOff>
    </xdr:to>
    <xdr:sp macro="" textlink="">
      <xdr:nvSpPr>
        <xdr:cNvPr id="71" name="Line 93"/>
        <xdr:cNvSpPr>
          <a:spLocks noChangeShapeType="1"/>
        </xdr:cNvSpPr>
      </xdr:nvSpPr>
      <xdr:spPr bwMode="auto">
        <a:xfrm>
          <a:off x="1695450" y="7496175"/>
          <a:ext cx="0" cy="2857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48</xdr:row>
      <xdr:rowOff>47625</xdr:rowOff>
    </xdr:from>
    <xdr:to>
      <xdr:col>2</xdr:col>
      <xdr:colOff>228600</xdr:colOff>
      <xdr:row>48</xdr:row>
      <xdr:rowOff>47625</xdr:rowOff>
    </xdr:to>
    <xdr:sp macro="" textlink="">
      <xdr:nvSpPr>
        <xdr:cNvPr id="72" name="Line 94"/>
        <xdr:cNvSpPr>
          <a:spLocks noChangeShapeType="1"/>
        </xdr:cNvSpPr>
      </xdr:nvSpPr>
      <xdr:spPr bwMode="auto">
        <a:xfrm>
          <a:off x="1647825" y="7820025"/>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46</xdr:row>
      <xdr:rowOff>19050</xdr:rowOff>
    </xdr:from>
    <xdr:to>
      <xdr:col>2</xdr:col>
      <xdr:colOff>228600</xdr:colOff>
      <xdr:row>46</xdr:row>
      <xdr:rowOff>19050</xdr:rowOff>
    </xdr:to>
    <xdr:sp macro="" textlink="">
      <xdr:nvSpPr>
        <xdr:cNvPr id="73" name="Line 95"/>
        <xdr:cNvSpPr>
          <a:spLocks noChangeShapeType="1"/>
        </xdr:cNvSpPr>
      </xdr:nvSpPr>
      <xdr:spPr bwMode="auto">
        <a:xfrm>
          <a:off x="1647825" y="74676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37</xdr:row>
      <xdr:rowOff>47625</xdr:rowOff>
    </xdr:from>
    <xdr:to>
      <xdr:col>8</xdr:col>
      <xdr:colOff>304800</xdr:colOff>
      <xdr:row>38</xdr:row>
      <xdr:rowOff>76200</xdr:rowOff>
    </xdr:to>
    <xdr:sp macro="" textlink="">
      <xdr:nvSpPr>
        <xdr:cNvPr id="74" name="Text Box 103"/>
        <xdr:cNvSpPr txBox="1">
          <a:spLocks noChangeArrowheads="1"/>
        </xdr:cNvSpPr>
      </xdr:nvSpPr>
      <xdr:spPr bwMode="auto">
        <a:xfrm>
          <a:off x="6257925" y="6038850"/>
          <a:ext cx="1428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Z</a:t>
          </a:r>
        </a:p>
      </xdr:txBody>
    </xdr:sp>
    <xdr:clientData/>
  </xdr:twoCellAnchor>
  <xdr:absoluteAnchor>
    <xdr:pos x="5057775" y="5286375"/>
    <xdr:ext cx="180975" cy="828675"/>
    <xdr:sp macro="" textlink="">
      <xdr:nvSpPr>
        <xdr:cNvPr id="75" name="Text Box 104"/>
        <xdr:cNvSpPr txBox="1">
          <a:spLocks noChangeArrowheads="1"/>
        </xdr:cNvSpPr>
      </xdr:nvSpPr>
      <xdr:spPr bwMode="auto">
        <a:xfrm>
          <a:off x="5057775" y="5286375"/>
          <a:ext cx="180975"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de-DE" sz="700" b="0" i="0" u="none" strike="noStrike" baseline="0">
              <a:solidFill>
                <a:srgbClr val="000000"/>
              </a:solidFill>
              <a:latin typeface="Arial"/>
              <a:cs typeface="Arial"/>
            </a:rPr>
            <a:t>Wandlermessung</a:t>
          </a:r>
        </a:p>
      </xdr:txBody>
    </xdr:sp>
    <xdr:clientData/>
  </xdr:absoluteAnchor>
  <xdr:twoCellAnchor>
    <xdr:from>
      <xdr:col>8</xdr:col>
      <xdr:colOff>228600</xdr:colOff>
      <xdr:row>40</xdr:row>
      <xdr:rowOff>0</xdr:rowOff>
    </xdr:from>
    <xdr:to>
      <xdr:col>8</xdr:col>
      <xdr:colOff>228600</xdr:colOff>
      <xdr:row>59</xdr:row>
      <xdr:rowOff>123825</xdr:rowOff>
    </xdr:to>
    <xdr:sp macro="" textlink="">
      <xdr:nvSpPr>
        <xdr:cNvPr id="76" name="Line 108"/>
        <xdr:cNvSpPr>
          <a:spLocks noChangeShapeType="1"/>
        </xdr:cNvSpPr>
      </xdr:nvSpPr>
      <xdr:spPr bwMode="auto">
        <a:xfrm flipH="1">
          <a:off x="6324600" y="6477000"/>
          <a:ext cx="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180975</xdr:colOff>
          <xdr:row>17</xdr:row>
          <xdr:rowOff>161925</xdr:rowOff>
        </xdr:from>
        <xdr:to>
          <xdr:col>28</xdr:col>
          <xdr:colOff>0</xdr:colOff>
          <xdr:row>20</xdr:row>
          <xdr:rowOff>38100</xdr:rowOff>
        </xdr:to>
        <xdr:grpSp>
          <xdr:nvGrpSpPr>
            <xdr:cNvPr id="2" name="Group 38"/>
            <xdr:cNvGrpSpPr>
              <a:grpSpLocks/>
            </xdr:cNvGrpSpPr>
          </xdr:nvGrpSpPr>
          <xdr:grpSpPr bwMode="auto">
            <a:xfrm>
              <a:off x="4438648" y="2524125"/>
              <a:ext cx="3524249" cy="466725"/>
              <a:chOff x="461" y="265"/>
              <a:chExt cx="374" cy="49"/>
            </a:xfrm>
          </xdr:grpSpPr>
          <xdr:sp macro="" textlink="">
            <xdr:nvSpPr>
              <xdr:cNvPr id="61441" name="Option Button 1" hidden="1">
                <a:extLst>
                  <a:ext uri="{63B3BB69-23CF-44E3-9099-C40C66FF867C}">
                    <a14:compatExt spid="_x0000_s61441"/>
                  </a:ext>
                </a:extLst>
              </xdr:cNvPr>
              <xdr:cNvSpPr/>
            </xdr:nvSpPr>
            <xdr:spPr bwMode="auto">
              <a:xfrm>
                <a:off x="476" y="267"/>
                <a:ext cx="18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42" name="Option Button 2" hidden="1">
                <a:extLst>
                  <a:ext uri="{63B3BB69-23CF-44E3-9099-C40C66FF867C}">
                    <a14:compatExt spid="_x0000_s61442"/>
                  </a:ext>
                </a:extLst>
              </xdr:cNvPr>
              <xdr:cNvSpPr/>
            </xdr:nvSpPr>
            <xdr:spPr bwMode="auto">
              <a:xfrm>
                <a:off x="476" y="288"/>
                <a:ext cx="18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43" name="Group Box 3" hidden="1">
                <a:extLst>
                  <a:ext uri="{63B3BB69-23CF-44E3-9099-C40C66FF867C}">
                    <a14:compatExt spid="_x0000_s61443"/>
                  </a:ext>
                </a:extLst>
              </xdr:cNvPr>
              <xdr:cNvSpPr/>
            </xdr:nvSpPr>
            <xdr:spPr bwMode="auto">
              <a:xfrm>
                <a:off x="461" y="265"/>
                <a:ext cx="374" cy="4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20</xdr:row>
          <xdr:rowOff>85725</xdr:rowOff>
        </xdr:from>
        <xdr:to>
          <xdr:col>28</xdr:col>
          <xdr:colOff>0</xdr:colOff>
          <xdr:row>24</xdr:row>
          <xdr:rowOff>28575</xdr:rowOff>
        </xdr:to>
        <xdr:grpSp>
          <xdr:nvGrpSpPr>
            <xdr:cNvPr id="6" name="Group 39"/>
            <xdr:cNvGrpSpPr>
              <a:grpSpLocks/>
            </xdr:cNvGrpSpPr>
          </xdr:nvGrpSpPr>
          <xdr:grpSpPr bwMode="auto">
            <a:xfrm>
              <a:off x="4438650" y="3038475"/>
              <a:ext cx="3524250" cy="666750"/>
              <a:chOff x="461" y="319"/>
              <a:chExt cx="372" cy="70"/>
            </a:xfrm>
          </xdr:grpSpPr>
          <xdr:sp macro="" textlink="">
            <xdr:nvSpPr>
              <xdr:cNvPr id="61444" name="Option Button 4" hidden="1">
                <a:extLst>
                  <a:ext uri="{63B3BB69-23CF-44E3-9099-C40C66FF867C}">
                    <a14:compatExt spid="_x0000_s61444"/>
                  </a:ext>
                </a:extLst>
              </xdr:cNvPr>
              <xdr:cNvSpPr/>
            </xdr:nvSpPr>
            <xdr:spPr bwMode="auto">
              <a:xfrm>
                <a:off x="476" y="341"/>
                <a:ext cx="28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45" name="Option Button 5" hidden="1">
                <a:extLst>
                  <a:ext uri="{63B3BB69-23CF-44E3-9099-C40C66FF867C}">
                    <a14:compatExt spid="_x0000_s61445"/>
                  </a:ext>
                </a:extLst>
              </xdr:cNvPr>
              <xdr:cNvSpPr/>
            </xdr:nvSpPr>
            <xdr:spPr bwMode="auto">
              <a:xfrm>
                <a:off x="476" y="319"/>
                <a:ext cx="28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46" name="Option Button 6" hidden="1">
                <a:extLst>
                  <a:ext uri="{63B3BB69-23CF-44E3-9099-C40C66FF867C}">
                    <a14:compatExt spid="_x0000_s61446"/>
                  </a:ext>
                </a:extLst>
              </xdr:cNvPr>
              <xdr:cNvSpPr/>
            </xdr:nvSpPr>
            <xdr:spPr bwMode="auto">
              <a:xfrm>
                <a:off x="476" y="363"/>
                <a:ext cx="28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47" name="Group Box 7" hidden="1">
                <a:extLst>
                  <a:ext uri="{63B3BB69-23CF-44E3-9099-C40C66FF867C}">
                    <a14:compatExt spid="_x0000_s61447"/>
                  </a:ext>
                </a:extLst>
              </xdr:cNvPr>
              <xdr:cNvSpPr/>
            </xdr:nvSpPr>
            <xdr:spPr bwMode="auto">
              <a:xfrm>
                <a:off x="461" y="319"/>
                <a:ext cx="372" cy="7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200025</xdr:rowOff>
        </xdr:from>
        <xdr:to>
          <xdr:col>11</xdr:col>
          <xdr:colOff>28575</xdr:colOff>
          <xdr:row>8</xdr:row>
          <xdr:rowOff>123825</xdr:rowOff>
        </xdr:to>
        <xdr:sp macro="" textlink="">
          <xdr:nvSpPr>
            <xdr:cNvPr id="15452" name="Option Button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Anschlussnehmer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114300</xdr:rowOff>
        </xdr:from>
        <xdr:to>
          <xdr:col>10</xdr:col>
          <xdr:colOff>66675</xdr:colOff>
          <xdr:row>9</xdr:row>
          <xdr:rowOff>38100</xdr:rowOff>
        </xdr:to>
        <xdr:sp macro="" textlink="">
          <xdr:nvSpPr>
            <xdr:cNvPr id="15453" name="Option Button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Anschlussnutzer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142875</xdr:rowOff>
        </xdr:from>
        <xdr:to>
          <xdr:col>11</xdr:col>
          <xdr:colOff>57150</xdr:colOff>
          <xdr:row>9</xdr:row>
          <xdr:rowOff>152400</xdr:rowOff>
        </xdr:to>
        <xdr:sp macro="" textlink="">
          <xdr:nvSpPr>
            <xdr:cNvPr id="15465" name="Group Box 105" hidden="1">
              <a:extLst>
                <a:ext uri="{63B3BB69-23CF-44E3-9099-C40C66FF867C}">
                  <a14:compatExt spid="_x0000_s15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57150</xdr:rowOff>
        </xdr:from>
        <xdr:to>
          <xdr:col>17</xdr:col>
          <xdr:colOff>28575</xdr:colOff>
          <xdr:row>22</xdr:row>
          <xdr:rowOff>276225</xdr:rowOff>
        </xdr:to>
        <xdr:grpSp>
          <xdr:nvGrpSpPr>
            <xdr:cNvPr id="2" name="Gruppieren 1"/>
            <xdr:cNvGrpSpPr/>
          </xdr:nvGrpSpPr>
          <xdr:grpSpPr>
            <a:xfrm>
              <a:off x="2619375" y="7181832"/>
              <a:ext cx="1619250" cy="1247780"/>
              <a:chOff x="2619375" y="7439001"/>
              <a:chExt cx="1619250" cy="1276393"/>
            </a:xfrm>
          </xdr:grpSpPr>
          <xdr:sp macro="" textlink="">
            <xdr:nvSpPr>
              <xdr:cNvPr id="15459" name="Option Button 99" hidden="1">
                <a:extLst>
                  <a:ext uri="{63B3BB69-23CF-44E3-9099-C40C66FF867C}">
                    <a14:compatExt spid="_x0000_s15459"/>
                  </a:ext>
                </a:extLst>
              </xdr:cNvPr>
              <xdr:cNvSpPr/>
            </xdr:nvSpPr>
            <xdr:spPr bwMode="auto">
              <a:xfrm>
                <a:off x="2628900" y="7439001"/>
                <a:ext cx="160972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0" name="Option Button 100" hidden="1">
                <a:extLst>
                  <a:ext uri="{63B3BB69-23CF-44E3-9099-C40C66FF867C}">
                    <a14:compatExt spid="_x0000_s15460"/>
                  </a:ext>
                </a:extLst>
              </xdr:cNvPr>
              <xdr:cNvSpPr/>
            </xdr:nvSpPr>
            <xdr:spPr bwMode="auto">
              <a:xfrm>
                <a:off x="2619375" y="8496316"/>
                <a:ext cx="1609725"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9" name="Option Button 109" hidden="1">
                <a:extLst>
                  <a:ext uri="{63B3BB69-23CF-44E3-9099-C40C66FF867C}">
                    <a14:compatExt spid="_x0000_s15469"/>
                  </a:ext>
                </a:extLst>
              </xdr:cNvPr>
              <xdr:cNvSpPr/>
            </xdr:nvSpPr>
            <xdr:spPr bwMode="auto">
              <a:xfrm>
                <a:off x="2619375" y="8134350"/>
                <a:ext cx="160972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0" name="Option Button 110" hidden="1">
                <a:extLst>
                  <a:ext uri="{63B3BB69-23CF-44E3-9099-C40C66FF867C}">
                    <a14:compatExt spid="_x0000_s15470"/>
                  </a:ext>
                </a:extLst>
              </xdr:cNvPr>
              <xdr:cNvSpPr/>
            </xdr:nvSpPr>
            <xdr:spPr bwMode="auto">
              <a:xfrm>
                <a:off x="2619375" y="7791450"/>
                <a:ext cx="160972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57150</xdr:colOff>
      <xdr:row>51</xdr:row>
      <xdr:rowOff>47625</xdr:rowOff>
    </xdr:from>
    <xdr:to>
      <xdr:col>50</xdr:col>
      <xdr:colOff>114300</xdr:colOff>
      <xdr:row>51</xdr:row>
      <xdr:rowOff>1609725</xdr:rowOff>
    </xdr:to>
    <xdr:graphicFrame macro="">
      <xdr:nvGraphicFramePr>
        <xdr:cNvPr id="28757" name="Diagramm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0</xdr:colOff>
          <xdr:row>8</xdr:row>
          <xdr:rowOff>28575</xdr:rowOff>
        </xdr:from>
        <xdr:to>
          <xdr:col>14</xdr:col>
          <xdr:colOff>0</xdr:colOff>
          <xdr:row>8</xdr:row>
          <xdr:rowOff>257175</xdr:rowOff>
        </xdr:to>
        <xdr:sp macro="" textlink="">
          <xdr:nvSpPr>
            <xdr:cNvPr id="28760" name="Check Box 88" hidden="1">
              <a:extLst>
                <a:ext uri="{63B3BB69-23CF-44E3-9099-C40C66FF867C}">
                  <a14:compatExt spid="_x0000_s2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19050</xdr:rowOff>
        </xdr:from>
        <xdr:to>
          <xdr:col>14</xdr:col>
          <xdr:colOff>0</xdr:colOff>
          <xdr:row>20</xdr:row>
          <xdr:rowOff>247650</xdr:rowOff>
        </xdr:to>
        <xdr:sp macro="" textlink="">
          <xdr:nvSpPr>
            <xdr:cNvPr id="28769" name="Check Box 97" hidden="1">
              <a:extLst>
                <a:ext uri="{63B3BB69-23CF-44E3-9099-C40C66FF867C}">
                  <a14:compatExt spid="_x0000_s2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19050</xdr:rowOff>
        </xdr:from>
        <xdr:to>
          <xdr:col>34</xdr:col>
          <xdr:colOff>0</xdr:colOff>
          <xdr:row>20</xdr:row>
          <xdr:rowOff>247650</xdr:rowOff>
        </xdr:to>
        <xdr:sp macro="" textlink="">
          <xdr:nvSpPr>
            <xdr:cNvPr id="28773" name="Check Box 101" hidden="1">
              <a:extLst>
                <a:ext uri="{63B3BB69-23CF-44E3-9099-C40C66FF867C}">
                  <a14:compatExt spid="_x0000_s2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38100</xdr:rowOff>
        </xdr:from>
        <xdr:to>
          <xdr:col>14</xdr:col>
          <xdr:colOff>9525</xdr:colOff>
          <xdr:row>39</xdr:row>
          <xdr:rowOff>38100</xdr:rowOff>
        </xdr:to>
        <xdr:sp macro="" textlink="">
          <xdr:nvSpPr>
            <xdr:cNvPr id="28785" name="Check Box 113" hidden="1">
              <a:extLst>
                <a:ext uri="{63B3BB69-23CF-44E3-9099-C40C66FF867C}">
                  <a14:compatExt spid="_x0000_s2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38</xdr:row>
          <xdr:rowOff>38100</xdr:rowOff>
        </xdr:from>
        <xdr:to>
          <xdr:col>26</xdr:col>
          <xdr:colOff>28575</xdr:colOff>
          <xdr:row>39</xdr:row>
          <xdr:rowOff>38100</xdr:rowOff>
        </xdr:to>
        <xdr:sp macro="" textlink="">
          <xdr:nvSpPr>
            <xdr:cNvPr id="28786" name="Check Box 114" hidden="1">
              <a:extLst>
                <a:ext uri="{63B3BB69-23CF-44E3-9099-C40C66FF867C}">
                  <a14:compatExt spid="_x0000_s2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38</xdr:row>
          <xdr:rowOff>38100</xdr:rowOff>
        </xdr:from>
        <xdr:to>
          <xdr:col>39</xdr:col>
          <xdr:colOff>28575</xdr:colOff>
          <xdr:row>39</xdr:row>
          <xdr:rowOff>38100</xdr:rowOff>
        </xdr:to>
        <xdr:sp macro="" textlink="">
          <xdr:nvSpPr>
            <xdr:cNvPr id="28787" name="Check Box 115" hidden="1">
              <a:extLst>
                <a:ext uri="{63B3BB69-23CF-44E3-9099-C40C66FF867C}">
                  <a14:compatExt spid="_x0000_s2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9525</xdr:rowOff>
        </xdr:from>
        <xdr:to>
          <xdr:col>14</xdr:col>
          <xdr:colOff>0</xdr:colOff>
          <xdr:row>56</xdr:row>
          <xdr:rowOff>0</xdr:rowOff>
        </xdr:to>
        <xdr:sp macro="" textlink="">
          <xdr:nvSpPr>
            <xdr:cNvPr id="28793" name="Check Box 121" hidden="1">
              <a:extLst>
                <a:ext uri="{63B3BB69-23CF-44E3-9099-C40C66FF867C}">
                  <a14:compatExt spid="_x0000_s28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19050</xdr:rowOff>
        </xdr:from>
        <xdr:to>
          <xdr:col>14</xdr:col>
          <xdr:colOff>0</xdr:colOff>
          <xdr:row>56</xdr:row>
          <xdr:rowOff>247650</xdr:rowOff>
        </xdr:to>
        <xdr:sp macro="" textlink="">
          <xdr:nvSpPr>
            <xdr:cNvPr id="28794" name="Check Box 122" hidden="1">
              <a:extLst>
                <a:ext uri="{63B3BB69-23CF-44E3-9099-C40C66FF867C}">
                  <a14:compatExt spid="_x0000_s2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54</xdr:row>
          <xdr:rowOff>9525</xdr:rowOff>
        </xdr:from>
        <xdr:to>
          <xdr:col>34</xdr:col>
          <xdr:colOff>0</xdr:colOff>
          <xdr:row>55</xdr:row>
          <xdr:rowOff>0</xdr:rowOff>
        </xdr:to>
        <xdr:sp macro="" textlink="">
          <xdr:nvSpPr>
            <xdr:cNvPr id="28796" name="Check Box 124" hidden="1">
              <a:extLst>
                <a:ext uri="{63B3BB69-23CF-44E3-9099-C40C66FF867C}">
                  <a14:compatExt spid="_x0000_s2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55</xdr:row>
          <xdr:rowOff>9525</xdr:rowOff>
        </xdr:from>
        <xdr:to>
          <xdr:col>34</xdr:col>
          <xdr:colOff>0</xdr:colOff>
          <xdr:row>56</xdr:row>
          <xdr:rowOff>0</xdr:rowOff>
        </xdr:to>
        <xdr:sp macro="" textlink="">
          <xdr:nvSpPr>
            <xdr:cNvPr id="28797" name="Check Box 125" hidden="1">
              <a:extLst>
                <a:ext uri="{63B3BB69-23CF-44E3-9099-C40C66FF867C}">
                  <a14:compatExt spid="_x0000_s2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55</xdr:row>
          <xdr:rowOff>9525</xdr:rowOff>
        </xdr:from>
        <xdr:to>
          <xdr:col>23</xdr:col>
          <xdr:colOff>9525</xdr:colOff>
          <xdr:row>56</xdr:row>
          <xdr:rowOff>0</xdr:rowOff>
        </xdr:to>
        <xdr:sp macro="" textlink="">
          <xdr:nvSpPr>
            <xdr:cNvPr id="28799" name="Check Box 127" hidden="1">
              <a:extLst>
                <a:ext uri="{63B3BB69-23CF-44E3-9099-C40C66FF867C}">
                  <a14:compatExt spid="_x0000_s2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28575</xdr:rowOff>
        </xdr:from>
        <xdr:to>
          <xdr:col>13</xdr:col>
          <xdr:colOff>95250</xdr:colOff>
          <xdr:row>53</xdr:row>
          <xdr:rowOff>228600</xdr:rowOff>
        </xdr:to>
        <xdr:sp macro="" textlink="">
          <xdr:nvSpPr>
            <xdr:cNvPr id="28813" name="Check Box 141" hidden="1">
              <a:extLst>
                <a:ext uri="{63B3BB69-23CF-44E3-9099-C40C66FF867C}">
                  <a14:compatExt spid="_x0000_s28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9525</xdr:rowOff>
        </xdr:from>
        <xdr:to>
          <xdr:col>14</xdr:col>
          <xdr:colOff>0</xdr:colOff>
          <xdr:row>55</xdr:row>
          <xdr:rowOff>0</xdr:rowOff>
        </xdr:to>
        <xdr:sp macro="" textlink="">
          <xdr:nvSpPr>
            <xdr:cNvPr id="28815" name="Check Box 143" hidden="1">
              <a:extLst>
                <a:ext uri="{63B3BB69-23CF-44E3-9099-C40C66FF867C}">
                  <a14:compatExt spid="_x0000_s2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9525</xdr:rowOff>
        </xdr:from>
        <xdr:to>
          <xdr:col>14</xdr:col>
          <xdr:colOff>0</xdr:colOff>
          <xdr:row>14</xdr:row>
          <xdr:rowOff>238125</xdr:rowOff>
        </xdr:to>
        <xdr:sp macro="" textlink="">
          <xdr:nvSpPr>
            <xdr:cNvPr id="28826" name="Check Box 154" hidden="1">
              <a:extLst>
                <a:ext uri="{63B3BB69-23CF-44E3-9099-C40C66FF867C}">
                  <a14:compatExt spid="_x0000_s2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9525</xdr:rowOff>
        </xdr:from>
        <xdr:to>
          <xdr:col>26</xdr:col>
          <xdr:colOff>9525</xdr:colOff>
          <xdr:row>14</xdr:row>
          <xdr:rowOff>238125</xdr:rowOff>
        </xdr:to>
        <xdr:sp macro="" textlink="">
          <xdr:nvSpPr>
            <xdr:cNvPr id="28827" name="Check Box 155" hidden="1">
              <a:extLst>
                <a:ext uri="{63B3BB69-23CF-44E3-9099-C40C66FF867C}">
                  <a14:compatExt spid="_x0000_s28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9525</xdr:rowOff>
        </xdr:from>
        <xdr:to>
          <xdr:col>30</xdr:col>
          <xdr:colOff>0</xdr:colOff>
          <xdr:row>14</xdr:row>
          <xdr:rowOff>238125</xdr:rowOff>
        </xdr:to>
        <xdr:sp macro="" textlink="">
          <xdr:nvSpPr>
            <xdr:cNvPr id="28828" name="Check Box 156" hidden="1">
              <a:extLst>
                <a:ext uri="{63B3BB69-23CF-44E3-9099-C40C66FF867C}">
                  <a14:compatExt spid="_x0000_s28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34</xdr:col>
          <xdr:colOff>0</xdr:colOff>
          <xdr:row>14</xdr:row>
          <xdr:rowOff>238125</xdr:rowOff>
        </xdr:to>
        <xdr:sp macro="" textlink="">
          <xdr:nvSpPr>
            <xdr:cNvPr id="28829" name="Check Box 157" hidden="1">
              <a:extLst>
                <a:ext uri="{63B3BB69-23CF-44E3-9099-C40C66FF867C}">
                  <a14:compatExt spid="_x0000_s28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14</xdr:row>
          <xdr:rowOff>9525</xdr:rowOff>
        </xdr:from>
        <xdr:to>
          <xdr:col>41</xdr:col>
          <xdr:colOff>0</xdr:colOff>
          <xdr:row>14</xdr:row>
          <xdr:rowOff>238125</xdr:rowOff>
        </xdr:to>
        <xdr:sp macro="" textlink="">
          <xdr:nvSpPr>
            <xdr:cNvPr id="28830" name="Check Box 158" hidden="1">
              <a:extLst>
                <a:ext uri="{63B3BB69-23CF-44E3-9099-C40C66FF867C}">
                  <a14:compatExt spid="_x0000_s28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52</xdr:col>
          <xdr:colOff>0</xdr:colOff>
          <xdr:row>24</xdr:row>
          <xdr:rowOff>0</xdr:rowOff>
        </xdr:to>
        <xdr:sp macro="" textlink="">
          <xdr:nvSpPr>
            <xdr:cNvPr id="28852" name="Group Box 180" hidden="1">
              <a:extLst>
                <a:ext uri="{63B3BB69-23CF-44E3-9099-C40C66FF867C}">
                  <a14:compatExt spid="_x0000_s288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47625</xdr:rowOff>
        </xdr:from>
        <xdr:to>
          <xdr:col>13</xdr:col>
          <xdr:colOff>104775</xdr:colOff>
          <xdr:row>23</xdr:row>
          <xdr:rowOff>266700</xdr:rowOff>
        </xdr:to>
        <xdr:sp macro="" textlink="">
          <xdr:nvSpPr>
            <xdr:cNvPr id="28853" name="Option Button 181" hidden="1">
              <a:extLst>
                <a:ext uri="{63B3BB69-23CF-44E3-9099-C40C66FF867C}">
                  <a14:compatExt spid="_x0000_s2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23</xdr:row>
          <xdr:rowOff>47625</xdr:rowOff>
        </xdr:from>
        <xdr:to>
          <xdr:col>33</xdr:col>
          <xdr:colOff>104775</xdr:colOff>
          <xdr:row>23</xdr:row>
          <xdr:rowOff>266700</xdr:rowOff>
        </xdr:to>
        <xdr:sp macro="" textlink="">
          <xdr:nvSpPr>
            <xdr:cNvPr id="28854" name="Option Button 182" hidden="1">
              <a:extLst>
                <a:ext uri="{63B3BB69-23CF-44E3-9099-C40C66FF867C}">
                  <a14:compatExt spid="_x0000_s2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6</xdr:row>
          <xdr:rowOff>28575</xdr:rowOff>
        </xdr:from>
        <xdr:to>
          <xdr:col>39</xdr:col>
          <xdr:colOff>9525</xdr:colOff>
          <xdr:row>6</xdr:row>
          <xdr:rowOff>257175</xdr:rowOff>
        </xdr:to>
        <xdr:sp macro="" textlink="">
          <xdr:nvSpPr>
            <xdr:cNvPr id="28855" name="Check Box 183" hidden="1">
              <a:extLst>
                <a:ext uri="{63B3BB69-23CF-44E3-9099-C40C66FF867C}">
                  <a14:compatExt spid="_x0000_s2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xdr:row>
          <xdr:rowOff>28575</xdr:rowOff>
        </xdr:from>
        <xdr:to>
          <xdr:col>39</xdr:col>
          <xdr:colOff>0</xdr:colOff>
          <xdr:row>8</xdr:row>
          <xdr:rowOff>0</xdr:rowOff>
        </xdr:to>
        <xdr:sp macro="" textlink="">
          <xdr:nvSpPr>
            <xdr:cNvPr id="28856" name="Check Box 184" hidden="1">
              <a:extLst>
                <a:ext uri="{63B3BB69-23CF-44E3-9099-C40C66FF867C}">
                  <a14:compatExt spid="_x0000_s2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19050</xdr:rowOff>
        </xdr:from>
        <xdr:to>
          <xdr:col>14</xdr:col>
          <xdr:colOff>9525</xdr:colOff>
          <xdr:row>7</xdr:row>
          <xdr:rowOff>247650</xdr:rowOff>
        </xdr:to>
        <xdr:sp macro="" textlink="">
          <xdr:nvSpPr>
            <xdr:cNvPr id="28857" name="Check Box 185" hidden="1">
              <a:extLst>
                <a:ext uri="{63B3BB69-23CF-44E3-9099-C40C66FF867C}">
                  <a14:compatExt spid="_x0000_s2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xdr:row>
          <xdr:rowOff>19050</xdr:rowOff>
        </xdr:from>
        <xdr:to>
          <xdr:col>23</xdr:col>
          <xdr:colOff>9525</xdr:colOff>
          <xdr:row>7</xdr:row>
          <xdr:rowOff>247650</xdr:rowOff>
        </xdr:to>
        <xdr:sp macro="" textlink="">
          <xdr:nvSpPr>
            <xdr:cNvPr id="28858" name="Check Box 186" hidden="1">
              <a:extLst>
                <a:ext uri="{63B3BB69-23CF-44E3-9099-C40C66FF867C}">
                  <a14:compatExt spid="_x0000_s2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19050</xdr:rowOff>
        </xdr:from>
        <xdr:to>
          <xdr:col>32</xdr:col>
          <xdr:colOff>0</xdr:colOff>
          <xdr:row>7</xdr:row>
          <xdr:rowOff>247650</xdr:rowOff>
        </xdr:to>
        <xdr:sp macro="" textlink="">
          <xdr:nvSpPr>
            <xdr:cNvPr id="28859" name="Check Box 187" hidden="1">
              <a:extLst>
                <a:ext uri="{63B3BB69-23CF-44E3-9099-C40C66FF867C}">
                  <a14:compatExt spid="_x0000_s2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28575</xdr:rowOff>
        </xdr:from>
        <xdr:to>
          <xdr:col>14</xdr:col>
          <xdr:colOff>9525</xdr:colOff>
          <xdr:row>6</xdr:row>
          <xdr:rowOff>257175</xdr:rowOff>
        </xdr:to>
        <xdr:sp macro="" textlink="">
          <xdr:nvSpPr>
            <xdr:cNvPr id="28860" name="Check Box 188" hidden="1">
              <a:extLst>
                <a:ext uri="{63B3BB69-23CF-44E3-9099-C40C66FF867C}">
                  <a14:compatExt spid="_x0000_s28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38100</xdr:rowOff>
        </xdr:from>
        <xdr:to>
          <xdr:col>14</xdr:col>
          <xdr:colOff>9525</xdr:colOff>
          <xdr:row>9</xdr:row>
          <xdr:rowOff>266700</xdr:rowOff>
        </xdr:to>
        <xdr:sp macro="" textlink="">
          <xdr:nvSpPr>
            <xdr:cNvPr id="28861" name="Check Box 189" hidden="1">
              <a:extLst>
                <a:ext uri="{63B3BB69-23CF-44E3-9099-C40C66FF867C}">
                  <a14:compatExt spid="_x0000_s2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51</xdr:col>
          <xdr:colOff>57150</xdr:colOff>
          <xdr:row>23</xdr:row>
          <xdr:rowOff>0</xdr:rowOff>
        </xdr:to>
        <xdr:sp macro="" textlink="">
          <xdr:nvSpPr>
            <xdr:cNvPr id="28862" name="Group Box 190" hidden="1">
              <a:extLst>
                <a:ext uri="{63B3BB69-23CF-44E3-9099-C40C66FF867C}">
                  <a14:compatExt spid="_x0000_s288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19050</xdr:rowOff>
        </xdr:from>
        <xdr:to>
          <xdr:col>13</xdr:col>
          <xdr:colOff>104775</xdr:colOff>
          <xdr:row>21</xdr:row>
          <xdr:rowOff>238125</xdr:rowOff>
        </xdr:to>
        <xdr:sp macro="" textlink="">
          <xdr:nvSpPr>
            <xdr:cNvPr id="28863" name="Option Button 191" hidden="1">
              <a:extLst>
                <a:ext uri="{63B3BB69-23CF-44E3-9099-C40C66FF867C}">
                  <a14:compatExt spid="_x0000_s28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19050</xdr:rowOff>
        </xdr:from>
        <xdr:to>
          <xdr:col>13</xdr:col>
          <xdr:colOff>104775</xdr:colOff>
          <xdr:row>22</xdr:row>
          <xdr:rowOff>238125</xdr:rowOff>
        </xdr:to>
        <xdr:sp macro="" textlink="">
          <xdr:nvSpPr>
            <xdr:cNvPr id="28864" name="Option Button 192" hidden="1">
              <a:extLst>
                <a:ext uri="{63B3BB69-23CF-44E3-9099-C40C66FF867C}">
                  <a14:compatExt spid="_x0000_s28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xdr:row>
          <xdr:rowOff>19050</xdr:rowOff>
        </xdr:from>
        <xdr:to>
          <xdr:col>34</xdr:col>
          <xdr:colOff>0</xdr:colOff>
          <xdr:row>21</xdr:row>
          <xdr:rowOff>238125</xdr:rowOff>
        </xdr:to>
        <xdr:sp macro="" textlink="">
          <xdr:nvSpPr>
            <xdr:cNvPr id="28865" name="Option Button 193" hidden="1">
              <a:extLst>
                <a:ext uri="{63B3BB69-23CF-44E3-9099-C40C66FF867C}">
                  <a14:compatExt spid="_x0000_s28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52</xdr:col>
          <xdr:colOff>0</xdr:colOff>
          <xdr:row>25</xdr:row>
          <xdr:rowOff>0</xdr:rowOff>
        </xdr:to>
        <xdr:sp macro="" textlink="">
          <xdr:nvSpPr>
            <xdr:cNvPr id="28866" name="Group Box 194" hidden="1">
              <a:extLst>
                <a:ext uri="{63B3BB69-23CF-44E3-9099-C40C66FF867C}">
                  <a14:compatExt spid="_x0000_s288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19050</xdr:rowOff>
        </xdr:from>
        <xdr:to>
          <xdr:col>25</xdr:col>
          <xdr:colOff>104775</xdr:colOff>
          <xdr:row>24</xdr:row>
          <xdr:rowOff>238125</xdr:rowOff>
        </xdr:to>
        <xdr:sp macro="" textlink="">
          <xdr:nvSpPr>
            <xdr:cNvPr id="28867" name="Option Button 195" hidden="1">
              <a:extLst>
                <a:ext uri="{63B3BB69-23CF-44E3-9099-C40C66FF867C}">
                  <a14:compatExt spid="_x0000_s2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19050</xdr:rowOff>
        </xdr:from>
        <xdr:to>
          <xdr:col>37</xdr:col>
          <xdr:colOff>104775</xdr:colOff>
          <xdr:row>24</xdr:row>
          <xdr:rowOff>238125</xdr:rowOff>
        </xdr:to>
        <xdr:sp macro="" textlink="">
          <xdr:nvSpPr>
            <xdr:cNvPr id="28868" name="Option Button 196" hidden="1">
              <a:extLst>
                <a:ext uri="{63B3BB69-23CF-44E3-9099-C40C66FF867C}">
                  <a14:compatExt spid="_x0000_s2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32</xdr:row>
          <xdr:rowOff>19050</xdr:rowOff>
        </xdr:from>
        <xdr:to>
          <xdr:col>14</xdr:col>
          <xdr:colOff>9525</xdr:colOff>
          <xdr:row>32</xdr:row>
          <xdr:rowOff>238125</xdr:rowOff>
        </xdr:to>
        <xdr:sp macro="" textlink="">
          <xdr:nvSpPr>
            <xdr:cNvPr id="28870" name="Option Button 198" hidden="1">
              <a:extLst>
                <a:ext uri="{63B3BB69-23CF-44E3-9099-C40C66FF867C}">
                  <a14:compatExt spid="_x0000_s2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xdr:row>
          <xdr:rowOff>19050</xdr:rowOff>
        </xdr:from>
        <xdr:to>
          <xdr:col>34</xdr:col>
          <xdr:colOff>9525</xdr:colOff>
          <xdr:row>32</xdr:row>
          <xdr:rowOff>238125</xdr:rowOff>
        </xdr:to>
        <xdr:sp macro="" textlink="">
          <xdr:nvSpPr>
            <xdr:cNvPr id="28871" name="Option Button 199" hidden="1">
              <a:extLst>
                <a:ext uri="{63B3BB69-23CF-44E3-9099-C40C66FF867C}">
                  <a14:compatExt spid="_x0000_s28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51</xdr:col>
          <xdr:colOff>57150</xdr:colOff>
          <xdr:row>35</xdr:row>
          <xdr:rowOff>0</xdr:rowOff>
        </xdr:to>
        <xdr:sp macro="" textlink="">
          <xdr:nvSpPr>
            <xdr:cNvPr id="28872" name="Group Box 200" hidden="1">
              <a:extLst>
                <a:ext uri="{63B3BB69-23CF-44E3-9099-C40C66FF867C}">
                  <a14:compatExt spid="_x0000_s288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38100</xdr:rowOff>
        </xdr:from>
        <xdr:to>
          <xdr:col>13</xdr:col>
          <xdr:colOff>104775</xdr:colOff>
          <xdr:row>34</xdr:row>
          <xdr:rowOff>257175</xdr:rowOff>
        </xdr:to>
        <xdr:sp macro="" textlink="">
          <xdr:nvSpPr>
            <xdr:cNvPr id="28873" name="Option Button 201" hidden="1">
              <a:extLst>
                <a:ext uri="{63B3BB69-23CF-44E3-9099-C40C66FF867C}">
                  <a14:compatExt spid="_x0000_s28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38100</xdr:rowOff>
        </xdr:from>
        <xdr:to>
          <xdr:col>26</xdr:col>
          <xdr:colOff>0</xdr:colOff>
          <xdr:row>34</xdr:row>
          <xdr:rowOff>257175</xdr:rowOff>
        </xdr:to>
        <xdr:sp macro="" textlink="">
          <xdr:nvSpPr>
            <xdr:cNvPr id="28874" name="Option Button 202" hidden="1">
              <a:extLst>
                <a:ext uri="{63B3BB69-23CF-44E3-9099-C40C66FF867C}">
                  <a14:compatExt spid="_x0000_s28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52</xdr:col>
          <xdr:colOff>0</xdr:colOff>
          <xdr:row>33</xdr:row>
          <xdr:rowOff>0</xdr:rowOff>
        </xdr:to>
        <xdr:sp macro="" textlink="">
          <xdr:nvSpPr>
            <xdr:cNvPr id="28869" name="Group Box 197" hidden="1">
              <a:extLst>
                <a:ext uri="{63B3BB69-23CF-44E3-9099-C40C66FF867C}">
                  <a14:compatExt spid="_x0000_s288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52</xdr:col>
          <xdr:colOff>0</xdr:colOff>
          <xdr:row>34</xdr:row>
          <xdr:rowOff>0</xdr:rowOff>
        </xdr:to>
        <xdr:sp macro="" textlink="">
          <xdr:nvSpPr>
            <xdr:cNvPr id="28875" name="Group Box 203" hidden="1">
              <a:extLst>
                <a:ext uri="{63B3BB69-23CF-44E3-9099-C40C66FF867C}">
                  <a14:compatExt spid="_x0000_s28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19050</xdr:rowOff>
        </xdr:from>
        <xdr:to>
          <xdr:col>22</xdr:col>
          <xdr:colOff>9525</xdr:colOff>
          <xdr:row>33</xdr:row>
          <xdr:rowOff>238125</xdr:rowOff>
        </xdr:to>
        <xdr:sp macro="" textlink="">
          <xdr:nvSpPr>
            <xdr:cNvPr id="28877" name="Option Button 205" hidden="1">
              <a:extLst>
                <a:ext uri="{63B3BB69-23CF-44E3-9099-C40C66FF867C}">
                  <a14:compatExt spid="_x0000_s28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33</xdr:row>
          <xdr:rowOff>19050</xdr:rowOff>
        </xdr:from>
        <xdr:to>
          <xdr:col>38</xdr:col>
          <xdr:colOff>0</xdr:colOff>
          <xdr:row>33</xdr:row>
          <xdr:rowOff>238125</xdr:rowOff>
        </xdr:to>
        <xdr:sp macro="" textlink="">
          <xdr:nvSpPr>
            <xdr:cNvPr id="28878" name="Option Button 206" hidden="1">
              <a:extLst>
                <a:ext uri="{63B3BB69-23CF-44E3-9099-C40C66FF867C}">
                  <a14:compatExt spid="_x0000_s2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19050</xdr:rowOff>
        </xdr:from>
        <xdr:to>
          <xdr:col>14</xdr:col>
          <xdr:colOff>0</xdr:colOff>
          <xdr:row>33</xdr:row>
          <xdr:rowOff>247650</xdr:rowOff>
        </xdr:to>
        <xdr:sp macro="" textlink="">
          <xdr:nvSpPr>
            <xdr:cNvPr id="28879" name="Check Box 207" hidden="1">
              <a:extLst>
                <a:ext uri="{63B3BB69-23CF-44E3-9099-C40C66FF867C}">
                  <a14:compatExt spid="_x0000_s2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0</xdr:rowOff>
        </xdr:from>
        <xdr:to>
          <xdr:col>51</xdr:col>
          <xdr:colOff>57150</xdr:colOff>
          <xdr:row>51</xdr:row>
          <xdr:rowOff>9525</xdr:rowOff>
        </xdr:to>
        <xdr:sp macro="" textlink="">
          <xdr:nvSpPr>
            <xdr:cNvPr id="28880" name="Group Box 208" hidden="1">
              <a:extLst>
                <a:ext uri="{63B3BB69-23CF-44E3-9099-C40C66FF867C}">
                  <a14:compatExt spid="_x0000_s288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9525</xdr:rowOff>
        </xdr:from>
        <xdr:to>
          <xdr:col>22</xdr:col>
          <xdr:colOff>0</xdr:colOff>
          <xdr:row>48</xdr:row>
          <xdr:rowOff>228600</xdr:rowOff>
        </xdr:to>
        <xdr:sp macro="" textlink="">
          <xdr:nvSpPr>
            <xdr:cNvPr id="28881" name="Option Button 209" hidden="1">
              <a:extLst>
                <a:ext uri="{63B3BB69-23CF-44E3-9099-C40C66FF867C}">
                  <a14:compatExt spid="_x0000_s2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48</xdr:row>
          <xdr:rowOff>9525</xdr:rowOff>
        </xdr:from>
        <xdr:to>
          <xdr:col>33</xdr:col>
          <xdr:colOff>0</xdr:colOff>
          <xdr:row>48</xdr:row>
          <xdr:rowOff>228600</xdr:rowOff>
        </xdr:to>
        <xdr:sp macro="" textlink="">
          <xdr:nvSpPr>
            <xdr:cNvPr id="28882" name="Option Button 210" hidden="1">
              <a:extLst>
                <a:ext uri="{63B3BB69-23CF-44E3-9099-C40C66FF867C}">
                  <a14:compatExt spid="_x0000_s2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48</xdr:row>
          <xdr:rowOff>9525</xdr:rowOff>
        </xdr:from>
        <xdr:to>
          <xdr:col>41</xdr:col>
          <xdr:colOff>104775</xdr:colOff>
          <xdr:row>48</xdr:row>
          <xdr:rowOff>228600</xdr:rowOff>
        </xdr:to>
        <xdr:sp macro="" textlink="">
          <xdr:nvSpPr>
            <xdr:cNvPr id="28883" name="Option Button 211" hidden="1">
              <a:extLst>
                <a:ext uri="{63B3BB69-23CF-44E3-9099-C40C66FF867C}">
                  <a14:compatExt spid="_x0000_s2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123825</xdr:rowOff>
        </xdr:from>
        <xdr:to>
          <xdr:col>43</xdr:col>
          <xdr:colOff>0</xdr:colOff>
          <xdr:row>50</xdr:row>
          <xdr:rowOff>104775</xdr:rowOff>
        </xdr:to>
        <xdr:sp macro="" textlink="">
          <xdr:nvSpPr>
            <xdr:cNvPr id="28885" name="Option Button 213" hidden="1">
              <a:extLst>
                <a:ext uri="{63B3BB69-23CF-44E3-9099-C40C66FF867C}">
                  <a14:compatExt spid="_x0000_s28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40</xdr:col>
          <xdr:colOff>0</xdr:colOff>
          <xdr:row>53</xdr:row>
          <xdr:rowOff>0</xdr:rowOff>
        </xdr:to>
        <xdr:sp macro="" textlink="">
          <xdr:nvSpPr>
            <xdr:cNvPr id="28887" name="Group Box 215" hidden="1">
              <a:extLst>
                <a:ext uri="{63B3BB69-23CF-44E3-9099-C40C66FF867C}">
                  <a14:compatExt spid="_x0000_s28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38100</xdr:rowOff>
        </xdr:from>
        <xdr:to>
          <xdr:col>13</xdr:col>
          <xdr:colOff>95250</xdr:colOff>
          <xdr:row>52</xdr:row>
          <xdr:rowOff>257175</xdr:rowOff>
        </xdr:to>
        <xdr:sp macro="" textlink="">
          <xdr:nvSpPr>
            <xdr:cNvPr id="28888" name="Option Button 216" hidden="1">
              <a:extLst>
                <a:ext uri="{63B3BB69-23CF-44E3-9099-C40C66FF867C}">
                  <a14:compatExt spid="_x0000_s28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52</xdr:row>
          <xdr:rowOff>38100</xdr:rowOff>
        </xdr:from>
        <xdr:to>
          <xdr:col>24</xdr:col>
          <xdr:colOff>104775</xdr:colOff>
          <xdr:row>52</xdr:row>
          <xdr:rowOff>257175</xdr:rowOff>
        </xdr:to>
        <xdr:sp macro="" textlink="">
          <xdr:nvSpPr>
            <xdr:cNvPr id="28889" name="Option Button 217" hidden="1">
              <a:extLst>
                <a:ext uri="{63B3BB69-23CF-44E3-9099-C40C66FF867C}">
                  <a14:compatExt spid="_x0000_s28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51</xdr:col>
          <xdr:colOff>57150</xdr:colOff>
          <xdr:row>58</xdr:row>
          <xdr:rowOff>0</xdr:rowOff>
        </xdr:to>
        <xdr:sp macro="" textlink="">
          <xdr:nvSpPr>
            <xdr:cNvPr id="28890" name="Group Box 218" hidden="1">
              <a:extLst>
                <a:ext uri="{63B3BB69-23CF-44E3-9099-C40C66FF867C}">
                  <a14:compatExt spid="_x0000_s288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19050</xdr:rowOff>
        </xdr:from>
        <xdr:to>
          <xdr:col>13</xdr:col>
          <xdr:colOff>104775</xdr:colOff>
          <xdr:row>57</xdr:row>
          <xdr:rowOff>238125</xdr:rowOff>
        </xdr:to>
        <xdr:sp macro="" textlink="">
          <xdr:nvSpPr>
            <xdr:cNvPr id="28891" name="Option Button 219" hidden="1">
              <a:extLst>
                <a:ext uri="{63B3BB69-23CF-44E3-9099-C40C66FF867C}">
                  <a14:compatExt spid="_x0000_s28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19050</xdr:rowOff>
        </xdr:from>
        <xdr:to>
          <xdr:col>33</xdr:col>
          <xdr:colOff>114300</xdr:colOff>
          <xdr:row>57</xdr:row>
          <xdr:rowOff>238125</xdr:rowOff>
        </xdr:to>
        <xdr:sp macro="" textlink="">
          <xdr:nvSpPr>
            <xdr:cNvPr id="28892" name="Option Button 220" hidden="1">
              <a:extLst>
                <a:ext uri="{63B3BB69-23CF-44E3-9099-C40C66FF867C}">
                  <a14:compatExt spid="_x0000_s28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xdr:row>
          <xdr:rowOff>9525</xdr:rowOff>
        </xdr:from>
        <xdr:to>
          <xdr:col>14</xdr:col>
          <xdr:colOff>0</xdr:colOff>
          <xdr:row>67</xdr:row>
          <xdr:rowOff>0</xdr:rowOff>
        </xdr:to>
        <xdr:sp macro="" textlink="">
          <xdr:nvSpPr>
            <xdr:cNvPr id="28893" name="Check Box 221" hidden="1">
              <a:extLst>
                <a:ext uri="{63B3BB69-23CF-44E3-9099-C40C66FF867C}">
                  <a14:compatExt spid="_x0000_s2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66</xdr:row>
          <xdr:rowOff>9525</xdr:rowOff>
        </xdr:from>
        <xdr:to>
          <xdr:col>34</xdr:col>
          <xdr:colOff>0</xdr:colOff>
          <xdr:row>67</xdr:row>
          <xdr:rowOff>0</xdr:rowOff>
        </xdr:to>
        <xdr:sp macro="" textlink="">
          <xdr:nvSpPr>
            <xdr:cNvPr id="28894" name="Check Box 222" hidden="1">
              <a:extLst>
                <a:ext uri="{63B3BB69-23CF-44E3-9099-C40C66FF867C}">
                  <a14:compatExt spid="_x0000_s28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57150</xdr:colOff>
          <xdr:row>26</xdr:row>
          <xdr:rowOff>0</xdr:rowOff>
        </xdr:from>
        <xdr:to>
          <xdr:col>42</xdr:col>
          <xdr:colOff>19050</xdr:colOff>
          <xdr:row>27</xdr:row>
          <xdr:rowOff>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27</xdr:row>
          <xdr:rowOff>0</xdr:rowOff>
        </xdr:from>
        <xdr:to>
          <xdr:col>42</xdr:col>
          <xdr:colOff>19050</xdr:colOff>
          <xdr:row>28</xdr:row>
          <xdr:rowOff>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28</xdr:row>
          <xdr:rowOff>0</xdr:rowOff>
        </xdr:from>
        <xdr:to>
          <xdr:col>42</xdr:col>
          <xdr:colOff>19050</xdr:colOff>
          <xdr:row>29</xdr:row>
          <xdr:rowOff>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29</xdr:row>
          <xdr:rowOff>0</xdr:rowOff>
        </xdr:from>
        <xdr:to>
          <xdr:col>42</xdr:col>
          <xdr:colOff>19050</xdr:colOff>
          <xdr:row>30</xdr:row>
          <xdr:rowOff>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26</xdr:row>
          <xdr:rowOff>0</xdr:rowOff>
        </xdr:from>
        <xdr:to>
          <xdr:col>46</xdr:col>
          <xdr:colOff>28575</xdr:colOff>
          <xdr:row>27</xdr:row>
          <xdr:rowOff>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27</xdr:row>
          <xdr:rowOff>0</xdr:rowOff>
        </xdr:from>
        <xdr:to>
          <xdr:col>46</xdr:col>
          <xdr:colOff>28575</xdr:colOff>
          <xdr:row>28</xdr:row>
          <xdr:rowOff>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28</xdr:row>
          <xdr:rowOff>0</xdr:rowOff>
        </xdr:from>
        <xdr:to>
          <xdr:col>46</xdr:col>
          <xdr:colOff>28575</xdr:colOff>
          <xdr:row>29</xdr:row>
          <xdr:rowOff>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29</xdr:row>
          <xdr:rowOff>0</xdr:rowOff>
        </xdr:from>
        <xdr:to>
          <xdr:col>46</xdr:col>
          <xdr:colOff>28575</xdr:colOff>
          <xdr:row>30</xdr:row>
          <xdr:rowOff>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52</xdr:col>
          <xdr:colOff>0</xdr:colOff>
          <xdr:row>41</xdr:row>
          <xdr:rowOff>0</xdr:rowOff>
        </xdr:to>
        <xdr:sp macro="" textlink="">
          <xdr:nvSpPr>
            <xdr:cNvPr id="1408" name="Group Box 384" hidden="1">
              <a:extLst>
                <a:ext uri="{63B3BB69-23CF-44E3-9099-C40C66FF867C}">
                  <a14:compatExt spid="_x0000_s1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38100</xdr:rowOff>
        </xdr:from>
        <xdr:to>
          <xdr:col>11</xdr:col>
          <xdr:colOff>104775</xdr:colOff>
          <xdr:row>40</xdr:row>
          <xdr:rowOff>257175</xdr:rowOff>
        </xdr:to>
        <xdr:sp macro="" textlink="">
          <xdr:nvSpPr>
            <xdr:cNvPr id="1409" name="Option Button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40</xdr:row>
          <xdr:rowOff>47625</xdr:rowOff>
        </xdr:from>
        <xdr:to>
          <xdr:col>22</xdr:col>
          <xdr:colOff>104775</xdr:colOff>
          <xdr:row>40</xdr:row>
          <xdr:rowOff>266700</xdr:rowOff>
        </xdr:to>
        <xdr:sp macro="" textlink="">
          <xdr:nvSpPr>
            <xdr:cNvPr id="1410" name="Option Button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26</xdr:row>
          <xdr:rowOff>0</xdr:rowOff>
        </xdr:from>
        <xdr:to>
          <xdr:col>23</xdr:col>
          <xdr:colOff>85725</xdr:colOff>
          <xdr:row>27</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0</xdr:rowOff>
        </xdr:from>
        <xdr:to>
          <xdr:col>23</xdr:col>
          <xdr:colOff>85725</xdr:colOff>
          <xdr:row>28</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0</xdr:rowOff>
        </xdr:from>
        <xdr:to>
          <xdr:col>23</xdr:col>
          <xdr:colOff>85725</xdr:colOff>
          <xdr:row>29</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29</xdr:row>
          <xdr:rowOff>0</xdr:rowOff>
        </xdr:from>
        <xdr:to>
          <xdr:col>23</xdr:col>
          <xdr:colOff>85725</xdr:colOff>
          <xdr:row>30</xdr:row>
          <xdr:rowOff>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26</xdr:row>
          <xdr:rowOff>0</xdr:rowOff>
        </xdr:from>
        <xdr:to>
          <xdr:col>32</xdr:col>
          <xdr:colOff>85725</xdr:colOff>
          <xdr:row>27</xdr:row>
          <xdr:rowOff>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27</xdr:row>
          <xdr:rowOff>0</xdr:rowOff>
        </xdr:from>
        <xdr:to>
          <xdr:col>32</xdr:col>
          <xdr:colOff>85725</xdr:colOff>
          <xdr:row>28</xdr:row>
          <xdr:rowOff>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28</xdr:row>
          <xdr:rowOff>0</xdr:rowOff>
        </xdr:from>
        <xdr:to>
          <xdr:col>32</xdr:col>
          <xdr:colOff>85725</xdr:colOff>
          <xdr:row>29</xdr:row>
          <xdr:rowOff>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0</xdr:rowOff>
        </xdr:from>
        <xdr:to>
          <xdr:col>32</xdr:col>
          <xdr:colOff>85725</xdr:colOff>
          <xdr:row>30</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7</xdr:row>
          <xdr:rowOff>28575</xdr:rowOff>
        </xdr:from>
        <xdr:to>
          <xdr:col>13</xdr:col>
          <xdr:colOff>104775</xdr:colOff>
          <xdr:row>7</xdr:row>
          <xdr:rowOff>247650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28575</xdr:rowOff>
        </xdr:from>
        <xdr:to>
          <xdr:col>14</xdr:col>
          <xdr:colOff>0</xdr:colOff>
          <xdr:row>39</xdr:row>
          <xdr:rowOff>38100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38</xdr:row>
          <xdr:rowOff>38100</xdr:rowOff>
        </xdr:from>
        <xdr:to>
          <xdr:col>37</xdr:col>
          <xdr:colOff>104775</xdr:colOff>
          <xdr:row>39</xdr:row>
          <xdr:rowOff>38100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38</xdr:row>
          <xdr:rowOff>38100</xdr:rowOff>
        </xdr:from>
        <xdr:to>
          <xdr:col>26</xdr:col>
          <xdr:colOff>28575</xdr:colOff>
          <xdr:row>39</xdr:row>
          <xdr:rowOff>38100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38100</xdr:rowOff>
        </xdr:from>
        <xdr:to>
          <xdr:col>13</xdr:col>
          <xdr:colOff>95250</xdr:colOff>
          <xdr:row>40</xdr:row>
          <xdr:rowOff>257175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38100</xdr:rowOff>
        </xdr:from>
        <xdr:to>
          <xdr:col>34</xdr:col>
          <xdr:colOff>0</xdr:colOff>
          <xdr:row>40</xdr:row>
          <xdr:rowOff>257175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xdr:row>
          <xdr:rowOff>28575</xdr:rowOff>
        </xdr:from>
        <xdr:to>
          <xdr:col>34</xdr:col>
          <xdr:colOff>0</xdr:colOff>
          <xdr:row>41</xdr:row>
          <xdr:rowOff>247650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28575</xdr:rowOff>
        </xdr:from>
        <xdr:to>
          <xdr:col>13</xdr:col>
          <xdr:colOff>95250</xdr:colOff>
          <xdr:row>41</xdr:row>
          <xdr:rowOff>247650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41</xdr:row>
          <xdr:rowOff>28575</xdr:rowOff>
        </xdr:from>
        <xdr:to>
          <xdr:col>23</xdr:col>
          <xdr:colOff>19050</xdr:colOff>
          <xdr:row>41</xdr:row>
          <xdr:rowOff>257175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28575</xdr:rowOff>
        </xdr:from>
        <xdr:to>
          <xdr:col>13</xdr:col>
          <xdr:colOff>95250</xdr:colOff>
          <xdr:row>42</xdr:row>
          <xdr:rowOff>247650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28575</xdr:rowOff>
        </xdr:from>
        <xdr:to>
          <xdr:col>14</xdr:col>
          <xdr:colOff>28575</xdr:colOff>
          <xdr:row>46</xdr:row>
          <xdr:rowOff>247650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38100</xdr:rowOff>
        </xdr:from>
        <xdr:to>
          <xdr:col>30</xdr:col>
          <xdr:colOff>85725</xdr:colOff>
          <xdr:row>18</xdr:row>
          <xdr:rowOff>266700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28575</xdr:rowOff>
        </xdr:from>
        <xdr:to>
          <xdr:col>14</xdr:col>
          <xdr:colOff>38100</xdr:colOff>
          <xdr:row>43</xdr:row>
          <xdr:rowOff>257175</xdr:rowOff>
        </xdr:to>
        <xdr:sp macro="" textlink="">
          <xdr:nvSpPr>
            <xdr:cNvPr id="5299" name="Option Button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44</xdr:row>
          <xdr:rowOff>28575</xdr:rowOff>
        </xdr:from>
        <xdr:to>
          <xdr:col>14</xdr:col>
          <xdr:colOff>28575</xdr:colOff>
          <xdr:row>44</xdr:row>
          <xdr:rowOff>276225</xdr:rowOff>
        </xdr:to>
        <xdr:sp macro="" textlink="">
          <xdr:nvSpPr>
            <xdr:cNvPr id="5301" name="Option Button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28575</xdr:rowOff>
        </xdr:from>
        <xdr:to>
          <xdr:col>14</xdr:col>
          <xdr:colOff>9525</xdr:colOff>
          <xdr:row>45</xdr:row>
          <xdr:rowOff>266700</xdr:rowOff>
        </xdr:to>
        <xdr:sp macro="" textlink="">
          <xdr:nvSpPr>
            <xdr:cNvPr id="5302" name="Option Button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247650</xdr:rowOff>
        </xdr:from>
        <xdr:to>
          <xdr:col>11</xdr:col>
          <xdr:colOff>76200</xdr:colOff>
          <xdr:row>45</xdr:row>
          <xdr:rowOff>171450</xdr:rowOff>
        </xdr:to>
        <xdr:sp macro="" textlink="">
          <xdr:nvSpPr>
            <xdr:cNvPr id="5303" name="Option Button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keine P-Begrenzung</a:t>
              </a:r>
            </a:p>
          </xdr:txBody>
        </xdr:sp>
        <xdr:clientData fPrintsWithSheet="0"/>
      </xdr:twoCellAnchor>
    </mc:Choice>
    <mc:Fallback/>
  </mc:AlternateContent>
  <xdr:twoCellAnchor>
    <xdr:from>
      <xdr:col>12</xdr:col>
      <xdr:colOff>28575</xdr:colOff>
      <xdr:row>25</xdr:row>
      <xdr:rowOff>28575</xdr:rowOff>
    </xdr:from>
    <xdr:to>
      <xdr:col>51</xdr:col>
      <xdr:colOff>38100</xdr:colOff>
      <xdr:row>28</xdr:row>
      <xdr:rowOff>1019175</xdr:rowOff>
    </xdr:to>
    <xdr:graphicFrame macro="">
      <xdr:nvGraphicFramePr>
        <xdr:cNvPr id="5373" name="Diagramm 2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19050</xdr:colOff>
          <xdr:row>36</xdr:row>
          <xdr:rowOff>28575</xdr:rowOff>
        </xdr:from>
        <xdr:to>
          <xdr:col>14</xdr:col>
          <xdr:colOff>0</xdr:colOff>
          <xdr:row>36</xdr:row>
          <xdr:rowOff>247650</xdr:rowOff>
        </xdr:to>
        <xdr:sp macro="" textlink="">
          <xdr:nvSpPr>
            <xdr:cNvPr id="5375" name="Check Box 255" hidden="1">
              <a:extLst>
                <a:ext uri="{63B3BB69-23CF-44E3-9099-C40C66FF867C}">
                  <a14:compatExt spid="_x0000_s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19050</xdr:rowOff>
        </xdr:from>
        <xdr:to>
          <xdr:col>14</xdr:col>
          <xdr:colOff>28575</xdr:colOff>
          <xdr:row>12</xdr:row>
          <xdr:rowOff>247650</xdr:rowOff>
        </xdr:to>
        <xdr:sp macro="" textlink="">
          <xdr:nvSpPr>
            <xdr:cNvPr id="5385" name="Check Box 265" hidden="1">
              <a:extLst>
                <a:ext uri="{63B3BB69-23CF-44E3-9099-C40C66FF867C}">
                  <a14:compatExt spid="_x0000_s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xdr:row>
          <xdr:rowOff>19050</xdr:rowOff>
        </xdr:from>
        <xdr:to>
          <xdr:col>26</xdr:col>
          <xdr:colOff>9525</xdr:colOff>
          <xdr:row>12</xdr:row>
          <xdr:rowOff>247650</xdr:rowOff>
        </xdr:to>
        <xdr:sp macro="" textlink="">
          <xdr:nvSpPr>
            <xdr:cNvPr id="5386" name="Check Box 266" hidden="1">
              <a:extLst>
                <a:ext uri="{63B3BB69-23CF-44E3-9099-C40C66FF867C}">
                  <a14:compatExt spid="_x0000_s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19050</xdr:rowOff>
        </xdr:from>
        <xdr:to>
          <xdr:col>30</xdr:col>
          <xdr:colOff>9525</xdr:colOff>
          <xdr:row>12</xdr:row>
          <xdr:rowOff>247650</xdr:rowOff>
        </xdr:to>
        <xdr:sp macro="" textlink="">
          <xdr:nvSpPr>
            <xdr:cNvPr id="5387" name="Check Box 267" hidden="1">
              <a:extLst>
                <a:ext uri="{63B3BB69-23CF-44E3-9099-C40C66FF867C}">
                  <a14:compatExt spid="_x0000_s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xdr:row>
          <xdr:rowOff>19050</xdr:rowOff>
        </xdr:from>
        <xdr:to>
          <xdr:col>34</xdr:col>
          <xdr:colOff>9525</xdr:colOff>
          <xdr:row>12</xdr:row>
          <xdr:rowOff>247650</xdr:rowOff>
        </xdr:to>
        <xdr:sp macro="" textlink="">
          <xdr:nvSpPr>
            <xdr:cNvPr id="5388" name="Check Box 268" hidden="1">
              <a:extLst>
                <a:ext uri="{63B3BB69-23CF-44E3-9099-C40C66FF867C}">
                  <a14:compatExt spid="_x0000_s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12</xdr:row>
          <xdr:rowOff>19050</xdr:rowOff>
        </xdr:from>
        <xdr:to>
          <xdr:col>41</xdr:col>
          <xdr:colOff>19050</xdr:colOff>
          <xdr:row>12</xdr:row>
          <xdr:rowOff>247650</xdr:rowOff>
        </xdr:to>
        <xdr:sp macro="" textlink="">
          <xdr:nvSpPr>
            <xdr:cNvPr id="5389" name="Check Box 269" hidden="1">
              <a:extLst>
                <a:ext uri="{63B3BB69-23CF-44E3-9099-C40C66FF867C}">
                  <a14:compatExt spid="_x0000_s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51</xdr:col>
          <xdr:colOff>57150</xdr:colOff>
          <xdr:row>25</xdr:row>
          <xdr:rowOff>0</xdr:rowOff>
        </xdr:to>
        <xdr:sp macro="" textlink="">
          <xdr:nvSpPr>
            <xdr:cNvPr id="5406" name="Group Box 286" hidden="1">
              <a:extLst>
                <a:ext uri="{63B3BB69-23CF-44E3-9099-C40C66FF867C}">
                  <a14:compatExt spid="_x0000_s5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38100</xdr:rowOff>
        </xdr:from>
        <xdr:to>
          <xdr:col>22</xdr:col>
          <xdr:colOff>9525</xdr:colOff>
          <xdr:row>22</xdr:row>
          <xdr:rowOff>257175</xdr:rowOff>
        </xdr:to>
        <xdr:sp macro="" textlink="">
          <xdr:nvSpPr>
            <xdr:cNvPr id="5407" name="Option Button 287" hidden="1">
              <a:extLst>
                <a:ext uri="{63B3BB69-23CF-44E3-9099-C40C66FF867C}">
                  <a14:compatExt spid="_x0000_s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22</xdr:row>
          <xdr:rowOff>38100</xdr:rowOff>
        </xdr:from>
        <xdr:to>
          <xdr:col>33</xdr:col>
          <xdr:colOff>0</xdr:colOff>
          <xdr:row>22</xdr:row>
          <xdr:rowOff>257175</xdr:rowOff>
        </xdr:to>
        <xdr:sp macro="" textlink="">
          <xdr:nvSpPr>
            <xdr:cNvPr id="5408" name="Option Button 288" hidden="1">
              <a:extLst>
                <a:ext uri="{63B3BB69-23CF-44E3-9099-C40C66FF867C}">
                  <a14:compatExt spid="_x0000_s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xdr:row>
          <xdr:rowOff>38100</xdr:rowOff>
        </xdr:from>
        <xdr:to>
          <xdr:col>42</xdr:col>
          <xdr:colOff>0</xdr:colOff>
          <xdr:row>22</xdr:row>
          <xdr:rowOff>257175</xdr:rowOff>
        </xdr:to>
        <xdr:sp macro="" textlink="">
          <xdr:nvSpPr>
            <xdr:cNvPr id="5409" name="Option Button 289" hidden="1">
              <a:extLst>
                <a:ext uri="{63B3BB69-23CF-44E3-9099-C40C66FF867C}">
                  <a14:compatExt spid="_x0000_s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23</xdr:row>
          <xdr:rowOff>152400</xdr:rowOff>
        </xdr:from>
        <xdr:to>
          <xdr:col>43</xdr:col>
          <xdr:colOff>0</xdr:colOff>
          <xdr:row>24</xdr:row>
          <xdr:rowOff>104775</xdr:rowOff>
        </xdr:to>
        <xdr:sp macro="" textlink="">
          <xdr:nvSpPr>
            <xdr:cNvPr id="5410" name="Option Button 290" hidden="1">
              <a:extLst>
                <a:ext uri="{63B3BB69-23CF-44E3-9099-C40C66FF867C}">
                  <a14:compatExt spid="_x0000_s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28575</xdr:rowOff>
        </xdr:from>
        <xdr:to>
          <xdr:col>14</xdr:col>
          <xdr:colOff>9525</xdr:colOff>
          <xdr:row>18</xdr:row>
          <xdr:rowOff>257175</xdr:rowOff>
        </xdr:to>
        <xdr:sp macro="" textlink="">
          <xdr:nvSpPr>
            <xdr:cNvPr id="5411" name="Check Box 291" hidden="1">
              <a:extLst>
                <a:ext uri="{63B3BB69-23CF-44E3-9099-C40C66FF867C}">
                  <a14:compatExt spid="_x0000_s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18</xdr:row>
          <xdr:rowOff>28575</xdr:rowOff>
        </xdr:from>
        <xdr:to>
          <xdr:col>41</xdr:col>
          <xdr:colOff>9525</xdr:colOff>
          <xdr:row>18</xdr:row>
          <xdr:rowOff>266700</xdr:rowOff>
        </xdr:to>
        <xdr:sp macro="" textlink="">
          <xdr:nvSpPr>
            <xdr:cNvPr id="5412" name="Check Box 292" hidden="1">
              <a:extLst>
                <a:ext uri="{63B3BB69-23CF-44E3-9099-C40C66FF867C}">
                  <a14:compatExt spid="_x0000_s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28575</xdr:rowOff>
        </xdr:from>
        <xdr:to>
          <xdr:col>20</xdr:col>
          <xdr:colOff>9525</xdr:colOff>
          <xdr:row>18</xdr:row>
          <xdr:rowOff>266700</xdr:rowOff>
        </xdr:to>
        <xdr:sp macro="" textlink="">
          <xdr:nvSpPr>
            <xdr:cNvPr id="5413" name="Check Box 293" hidden="1">
              <a:extLst>
                <a:ext uri="{63B3BB69-23CF-44E3-9099-C40C66FF867C}">
                  <a14:compatExt spid="_x0000_s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28575</xdr:rowOff>
        </xdr:from>
        <xdr:to>
          <xdr:col>20</xdr:col>
          <xdr:colOff>9525</xdr:colOff>
          <xdr:row>19</xdr:row>
          <xdr:rowOff>266700</xdr:rowOff>
        </xdr:to>
        <xdr:sp macro="" textlink="">
          <xdr:nvSpPr>
            <xdr:cNvPr id="5414" name="Check Box 294" hidden="1">
              <a:extLst>
                <a:ext uri="{63B3BB69-23CF-44E3-9099-C40C66FF867C}">
                  <a14:compatExt spid="_x0000_s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19</xdr:row>
          <xdr:rowOff>28575</xdr:rowOff>
        </xdr:from>
        <xdr:to>
          <xdr:col>31</xdr:col>
          <xdr:colOff>9525</xdr:colOff>
          <xdr:row>19</xdr:row>
          <xdr:rowOff>266700</xdr:rowOff>
        </xdr:to>
        <xdr:sp macro="" textlink="">
          <xdr:nvSpPr>
            <xdr:cNvPr id="5415" name="Check Box 295" hidden="1">
              <a:extLst>
                <a:ext uri="{63B3BB69-23CF-44E3-9099-C40C66FF867C}">
                  <a14:compatExt spid="_x0000_s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19</xdr:row>
          <xdr:rowOff>28575</xdr:rowOff>
        </xdr:from>
        <xdr:to>
          <xdr:col>41</xdr:col>
          <xdr:colOff>9525</xdr:colOff>
          <xdr:row>19</xdr:row>
          <xdr:rowOff>266700</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40</xdr:col>
          <xdr:colOff>0</xdr:colOff>
          <xdr:row>36</xdr:row>
          <xdr:rowOff>0</xdr:rowOff>
        </xdr:to>
        <xdr:sp macro="" textlink="">
          <xdr:nvSpPr>
            <xdr:cNvPr id="5417" name="Group Box 297" hidden="1">
              <a:extLst>
                <a:ext uri="{63B3BB69-23CF-44E3-9099-C40C66FF867C}">
                  <a14:compatExt spid="_x0000_s5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38100</xdr:rowOff>
        </xdr:from>
        <xdr:to>
          <xdr:col>14</xdr:col>
          <xdr:colOff>0</xdr:colOff>
          <xdr:row>35</xdr:row>
          <xdr:rowOff>257175</xdr:rowOff>
        </xdr:to>
        <xdr:sp macro="" textlink="">
          <xdr:nvSpPr>
            <xdr:cNvPr id="5418" name="Option Button 298" hidden="1">
              <a:extLst>
                <a:ext uri="{63B3BB69-23CF-44E3-9099-C40C66FF867C}">
                  <a14:compatExt spid="_x0000_s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35</xdr:row>
          <xdr:rowOff>38100</xdr:rowOff>
        </xdr:from>
        <xdr:to>
          <xdr:col>25</xdr:col>
          <xdr:colOff>0</xdr:colOff>
          <xdr:row>35</xdr:row>
          <xdr:rowOff>257175</xdr:rowOff>
        </xdr:to>
        <xdr:sp macro="" textlink="">
          <xdr:nvSpPr>
            <xdr:cNvPr id="5419" name="Option Button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55</xdr:row>
          <xdr:rowOff>38100</xdr:rowOff>
        </xdr:from>
        <xdr:to>
          <xdr:col>13</xdr:col>
          <xdr:colOff>95250</xdr:colOff>
          <xdr:row>55</xdr:row>
          <xdr:rowOff>257175</xdr:rowOff>
        </xdr:to>
        <xdr:sp macro="" textlink="">
          <xdr:nvSpPr>
            <xdr:cNvPr id="5420" name="Check Box 300" hidden="1">
              <a:extLst>
                <a:ext uri="{63B3BB69-23CF-44E3-9099-C40C66FF867C}">
                  <a14:compatExt spid="_x0000_s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55</xdr:row>
          <xdr:rowOff>38100</xdr:rowOff>
        </xdr:from>
        <xdr:to>
          <xdr:col>33</xdr:col>
          <xdr:colOff>95250</xdr:colOff>
          <xdr:row>55</xdr:row>
          <xdr:rowOff>257175</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0</xdr:rowOff>
        </xdr:from>
        <xdr:to>
          <xdr:col>52</xdr:col>
          <xdr:colOff>0</xdr:colOff>
          <xdr:row>47</xdr:row>
          <xdr:rowOff>0</xdr:rowOff>
        </xdr:to>
        <xdr:sp macro="" textlink="">
          <xdr:nvSpPr>
            <xdr:cNvPr id="5422" name="Group Box 302" hidden="1">
              <a:extLst>
                <a:ext uri="{63B3BB69-23CF-44E3-9099-C40C66FF867C}">
                  <a14:compatExt spid="_x0000_s5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38100</xdr:rowOff>
        </xdr:from>
        <xdr:to>
          <xdr:col>22</xdr:col>
          <xdr:colOff>0</xdr:colOff>
          <xdr:row>46</xdr:row>
          <xdr:rowOff>257175</xdr:rowOff>
        </xdr:to>
        <xdr:sp macro="" textlink="">
          <xdr:nvSpPr>
            <xdr:cNvPr id="5423" name="Option Button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38100</xdr:rowOff>
        </xdr:from>
        <xdr:to>
          <xdr:col>34</xdr:col>
          <xdr:colOff>0</xdr:colOff>
          <xdr:row>46</xdr:row>
          <xdr:rowOff>257175</xdr:rowOff>
        </xdr:to>
        <xdr:sp macro="" textlink="">
          <xdr:nvSpPr>
            <xdr:cNvPr id="5424" name="Option Button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23</xdr:row>
          <xdr:rowOff>19050</xdr:rowOff>
        </xdr:from>
        <xdr:to>
          <xdr:col>14</xdr:col>
          <xdr:colOff>28575</xdr:colOff>
          <xdr:row>24</xdr:row>
          <xdr:rowOff>19050</xdr:rowOff>
        </xdr:to>
        <xdr:sp macro="" textlink="">
          <xdr:nvSpPr>
            <xdr:cNvPr id="75804" name="Check Box 28" hidden="1">
              <a:extLst>
                <a:ext uri="{63B3BB69-23CF-44E3-9099-C40C66FF867C}">
                  <a14:compatExt spid="_x0000_s7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xdr:row>
          <xdr:rowOff>19050</xdr:rowOff>
        </xdr:from>
        <xdr:to>
          <xdr:col>26</xdr:col>
          <xdr:colOff>28575</xdr:colOff>
          <xdr:row>24</xdr:row>
          <xdr:rowOff>19050</xdr:rowOff>
        </xdr:to>
        <xdr:sp macro="" textlink="">
          <xdr:nvSpPr>
            <xdr:cNvPr id="75805" name="Check Box 29" hidden="1">
              <a:extLst>
                <a:ext uri="{63B3BB69-23CF-44E3-9099-C40C66FF867C}">
                  <a14:compatExt spid="_x0000_s7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23</xdr:row>
          <xdr:rowOff>19050</xdr:rowOff>
        </xdr:from>
        <xdr:to>
          <xdr:col>39</xdr:col>
          <xdr:colOff>28575</xdr:colOff>
          <xdr:row>24</xdr:row>
          <xdr:rowOff>19050</xdr:rowOff>
        </xdr:to>
        <xdr:sp macro="" textlink="">
          <xdr:nvSpPr>
            <xdr:cNvPr id="75806" name="Check Box 30" hidden="1">
              <a:extLst>
                <a:ext uri="{63B3BB69-23CF-44E3-9099-C40C66FF867C}">
                  <a14:compatExt spid="_x0000_s7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38100</xdr:rowOff>
        </xdr:from>
        <xdr:to>
          <xdr:col>14</xdr:col>
          <xdr:colOff>9525</xdr:colOff>
          <xdr:row>10</xdr:row>
          <xdr:rowOff>0</xdr:rowOff>
        </xdr:to>
        <xdr:sp macro="" textlink="">
          <xdr:nvSpPr>
            <xdr:cNvPr id="75831" name="Check Box 55" hidden="1">
              <a:extLst>
                <a:ext uri="{63B3BB69-23CF-44E3-9099-C40C66FF867C}">
                  <a14:compatExt spid="_x0000_s7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28575</xdr:rowOff>
        </xdr:from>
        <xdr:to>
          <xdr:col>14</xdr:col>
          <xdr:colOff>9525</xdr:colOff>
          <xdr:row>10</xdr:row>
          <xdr:rowOff>257175</xdr:rowOff>
        </xdr:to>
        <xdr:sp macro="" textlink="">
          <xdr:nvSpPr>
            <xdr:cNvPr id="75832" name="Check Box 56" hidden="1">
              <a:extLst>
                <a:ext uri="{63B3BB69-23CF-44E3-9099-C40C66FF867C}">
                  <a14:compatExt spid="_x0000_s7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28575</xdr:rowOff>
        </xdr:from>
        <xdr:to>
          <xdr:col>26</xdr:col>
          <xdr:colOff>9525</xdr:colOff>
          <xdr:row>10</xdr:row>
          <xdr:rowOff>257175</xdr:rowOff>
        </xdr:to>
        <xdr:sp macro="" textlink="">
          <xdr:nvSpPr>
            <xdr:cNvPr id="75833" name="Check Box 57" hidden="1">
              <a:extLst>
                <a:ext uri="{63B3BB69-23CF-44E3-9099-C40C66FF867C}">
                  <a14:compatExt spid="_x0000_s7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28575</xdr:rowOff>
        </xdr:from>
        <xdr:to>
          <xdr:col>30</xdr:col>
          <xdr:colOff>9525</xdr:colOff>
          <xdr:row>10</xdr:row>
          <xdr:rowOff>257175</xdr:rowOff>
        </xdr:to>
        <xdr:sp macro="" textlink="">
          <xdr:nvSpPr>
            <xdr:cNvPr id="75834" name="Check Box 58" hidden="1">
              <a:extLst>
                <a:ext uri="{63B3BB69-23CF-44E3-9099-C40C66FF867C}">
                  <a14:compatExt spid="_x0000_s7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xdr:row>
          <xdr:rowOff>28575</xdr:rowOff>
        </xdr:from>
        <xdr:to>
          <xdr:col>34</xdr:col>
          <xdr:colOff>9525</xdr:colOff>
          <xdr:row>10</xdr:row>
          <xdr:rowOff>257175</xdr:rowOff>
        </xdr:to>
        <xdr:sp macro="" textlink="">
          <xdr:nvSpPr>
            <xdr:cNvPr id="75835" name="Check Box 59" hidden="1">
              <a:extLst>
                <a:ext uri="{63B3BB69-23CF-44E3-9099-C40C66FF867C}">
                  <a14:compatExt spid="_x0000_s7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28575</xdr:rowOff>
        </xdr:from>
        <xdr:to>
          <xdr:col>41</xdr:col>
          <xdr:colOff>19050</xdr:colOff>
          <xdr:row>10</xdr:row>
          <xdr:rowOff>257175</xdr:rowOff>
        </xdr:to>
        <xdr:sp macro="" textlink="">
          <xdr:nvSpPr>
            <xdr:cNvPr id="75836" name="Check Box 60" hidden="1">
              <a:extLst>
                <a:ext uri="{63B3BB69-23CF-44E3-9099-C40C66FF867C}">
                  <a14:compatExt spid="_x0000_s7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xdr:row>
          <xdr:rowOff>19050</xdr:rowOff>
        </xdr:from>
        <xdr:to>
          <xdr:col>14</xdr:col>
          <xdr:colOff>9525</xdr:colOff>
          <xdr:row>13</xdr:row>
          <xdr:rowOff>247650</xdr:rowOff>
        </xdr:to>
        <xdr:sp macro="" textlink="">
          <xdr:nvSpPr>
            <xdr:cNvPr id="75837" name="Check Box 61" hidden="1">
              <a:extLst>
                <a:ext uri="{63B3BB69-23CF-44E3-9099-C40C66FF867C}">
                  <a14:compatExt spid="_x0000_s7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0</xdr:rowOff>
        </xdr:from>
        <xdr:to>
          <xdr:col>14</xdr:col>
          <xdr:colOff>9525</xdr:colOff>
          <xdr:row>14</xdr:row>
          <xdr:rowOff>228600</xdr:rowOff>
        </xdr:to>
        <xdr:sp macro="" textlink="">
          <xdr:nvSpPr>
            <xdr:cNvPr id="75838" name="Check Box 62" hidden="1">
              <a:extLst>
                <a:ext uri="{63B3BB69-23CF-44E3-9099-C40C66FF867C}">
                  <a14:compatExt spid="_x0000_s7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19050</xdr:rowOff>
        </xdr:from>
        <xdr:to>
          <xdr:col>14</xdr:col>
          <xdr:colOff>28575</xdr:colOff>
          <xdr:row>37</xdr:row>
          <xdr:rowOff>247650</xdr:rowOff>
        </xdr:to>
        <xdr:sp macro="" textlink="">
          <xdr:nvSpPr>
            <xdr:cNvPr id="75842" name="Check Box 66" hidden="1">
              <a:extLst>
                <a:ext uri="{63B3BB69-23CF-44E3-9099-C40C66FF867C}">
                  <a14:compatExt spid="_x0000_s7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19050</xdr:rowOff>
        </xdr:from>
        <xdr:to>
          <xdr:col>14</xdr:col>
          <xdr:colOff>9525</xdr:colOff>
          <xdr:row>39</xdr:row>
          <xdr:rowOff>247650</xdr:rowOff>
        </xdr:to>
        <xdr:sp macro="" textlink="">
          <xdr:nvSpPr>
            <xdr:cNvPr id="75843" name="Check Box 67" hidden="1">
              <a:extLst>
                <a:ext uri="{63B3BB69-23CF-44E3-9099-C40C66FF867C}">
                  <a14:compatExt spid="_x0000_s7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19050</xdr:rowOff>
        </xdr:from>
        <xdr:to>
          <xdr:col>14</xdr:col>
          <xdr:colOff>9525</xdr:colOff>
          <xdr:row>40</xdr:row>
          <xdr:rowOff>247650</xdr:rowOff>
        </xdr:to>
        <xdr:sp macro="" textlink="">
          <xdr:nvSpPr>
            <xdr:cNvPr id="75844" name="Check Box 68" hidden="1">
              <a:extLst>
                <a:ext uri="{63B3BB69-23CF-44E3-9099-C40C66FF867C}">
                  <a14:compatExt spid="_x0000_s7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57150</xdr:rowOff>
        </xdr:from>
        <xdr:to>
          <xdr:col>14</xdr:col>
          <xdr:colOff>9525</xdr:colOff>
          <xdr:row>41</xdr:row>
          <xdr:rowOff>285750</xdr:rowOff>
        </xdr:to>
        <xdr:sp macro="" textlink="">
          <xdr:nvSpPr>
            <xdr:cNvPr id="75847" name="Check Box 71" hidden="1">
              <a:extLst>
                <a:ext uri="{63B3BB69-23CF-44E3-9099-C40C66FF867C}">
                  <a14:compatExt spid="_x0000_s7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57150</xdr:rowOff>
        </xdr:from>
        <xdr:to>
          <xdr:col>14</xdr:col>
          <xdr:colOff>9525</xdr:colOff>
          <xdr:row>42</xdr:row>
          <xdr:rowOff>285750</xdr:rowOff>
        </xdr:to>
        <xdr:sp macro="" textlink="">
          <xdr:nvSpPr>
            <xdr:cNvPr id="75848" name="Check Box 72" hidden="1">
              <a:extLst>
                <a:ext uri="{63B3BB69-23CF-44E3-9099-C40C66FF867C}">
                  <a14:compatExt spid="_x0000_s7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0</xdr:rowOff>
        </xdr:from>
        <xdr:to>
          <xdr:col>14</xdr:col>
          <xdr:colOff>9525</xdr:colOff>
          <xdr:row>15</xdr:row>
          <xdr:rowOff>228600</xdr:rowOff>
        </xdr:to>
        <xdr:sp macro="" textlink="">
          <xdr:nvSpPr>
            <xdr:cNvPr id="75855" name="Check Box 79" hidden="1">
              <a:extLst>
                <a:ext uri="{63B3BB69-23CF-44E3-9099-C40C66FF867C}">
                  <a14:compatExt spid="_x0000_s7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xdr:row>
          <xdr:rowOff>0</xdr:rowOff>
        </xdr:from>
        <xdr:to>
          <xdr:col>27</xdr:col>
          <xdr:colOff>28575</xdr:colOff>
          <xdr:row>15</xdr:row>
          <xdr:rowOff>228600</xdr:rowOff>
        </xdr:to>
        <xdr:sp macro="" textlink="">
          <xdr:nvSpPr>
            <xdr:cNvPr id="75856" name="Check Box 80" hidden="1">
              <a:extLst>
                <a:ext uri="{63B3BB69-23CF-44E3-9099-C40C66FF867C}">
                  <a14:compatExt spid="_x0000_s7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15</xdr:row>
          <xdr:rowOff>0</xdr:rowOff>
        </xdr:from>
        <xdr:to>
          <xdr:col>40</xdr:col>
          <xdr:colOff>28575</xdr:colOff>
          <xdr:row>15</xdr:row>
          <xdr:rowOff>228600</xdr:rowOff>
        </xdr:to>
        <xdr:sp macro="" textlink="">
          <xdr:nvSpPr>
            <xdr:cNvPr id="75857" name="Check Box 81" hidden="1">
              <a:extLst>
                <a:ext uri="{63B3BB69-23CF-44E3-9099-C40C66FF867C}">
                  <a14:compatExt spid="_x0000_s7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19050</xdr:rowOff>
        </xdr:from>
        <xdr:to>
          <xdr:col>14</xdr:col>
          <xdr:colOff>9525</xdr:colOff>
          <xdr:row>28</xdr:row>
          <xdr:rowOff>247650</xdr:rowOff>
        </xdr:to>
        <xdr:sp macro="" textlink="">
          <xdr:nvSpPr>
            <xdr:cNvPr id="75858" name="Check Box 82" hidden="1">
              <a:extLst>
                <a:ext uri="{63B3BB69-23CF-44E3-9099-C40C66FF867C}">
                  <a14:compatExt spid="_x0000_s7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19050</xdr:rowOff>
        </xdr:from>
        <xdr:to>
          <xdr:col>14</xdr:col>
          <xdr:colOff>9525</xdr:colOff>
          <xdr:row>29</xdr:row>
          <xdr:rowOff>247650</xdr:rowOff>
        </xdr:to>
        <xdr:sp macro="" textlink="">
          <xdr:nvSpPr>
            <xdr:cNvPr id="75860" name="Check Box 84" hidden="1">
              <a:extLst>
                <a:ext uri="{63B3BB69-23CF-44E3-9099-C40C66FF867C}">
                  <a14:compatExt spid="_x0000_s7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19050</xdr:rowOff>
        </xdr:from>
        <xdr:to>
          <xdr:col>14</xdr:col>
          <xdr:colOff>9525</xdr:colOff>
          <xdr:row>30</xdr:row>
          <xdr:rowOff>247650</xdr:rowOff>
        </xdr:to>
        <xdr:sp macro="" textlink="">
          <xdr:nvSpPr>
            <xdr:cNvPr id="75862" name="Check Box 86" hidden="1">
              <a:extLst>
                <a:ext uri="{63B3BB69-23CF-44E3-9099-C40C66FF867C}">
                  <a14:compatExt spid="_x0000_s7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19050</xdr:rowOff>
        </xdr:from>
        <xdr:to>
          <xdr:col>14</xdr:col>
          <xdr:colOff>9525</xdr:colOff>
          <xdr:row>31</xdr:row>
          <xdr:rowOff>247650</xdr:rowOff>
        </xdr:to>
        <xdr:sp macro="" textlink="">
          <xdr:nvSpPr>
            <xdr:cNvPr id="75866" name="Check Box 90" hidden="1">
              <a:extLst>
                <a:ext uri="{63B3BB69-23CF-44E3-9099-C40C66FF867C}">
                  <a14:compatExt spid="_x0000_s7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32</xdr:row>
          <xdr:rowOff>38100</xdr:rowOff>
        </xdr:from>
        <xdr:to>
          <xdr:col>29</xdr:col>
          <xdr:colOff>28575</xdr:colOff>
          <xdr:row>32</xdr:row>
          <xdr:rowOff>266700</xdr:rowOff>
        </xdr:to>
        <xdr:sp macro="" textlink="">
          <xdr:nvSpPr>
            <xdr:cNvPr id="75878" name="Check Box 102" hidden="1">
              <a:extLst>
                <a:ext uri="{63B3BB69-23CF-44E3-9099-C40C66FF867C}">
                  <a14:compatExt spid="_x0000_s7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31</xdr:row>
          <xdr:rowOff>19050</xdr:rowOff>
        </xdr:from>
        <xdr:to>
          <xdr:col>29</xdr:col>
          <xdr:colOff>28575</xdr:colOff>
          <xdr:row>31</xdr:row>
          <xdr:rowOff>247650</xdr:rowOff>
        </xdr:to>
        <xdr:sp macro="" textlink="">
          <xdr:nvSpPr>
            <xdr:cNvPr id="75879" name="Check Box 103" hidden="1">
              <a:extLst>
                <a:ext uri="{63B3BB69-23CF-44E3-9099-C40C66FF867C}">
                  <a14:compatExt spid="_x0000_s7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28575</xdr:rowOff>
        </xdr:from>
        <xdr:to>
          <xdr:col>14</xdr:col>
          <xdr:colOff>0</xdr:colOff>
          <xdr:row>8</xdr:row>
          <xdr:rowOff>247650</xdr:rowOff>
        </xdr:to>
        <xdr:sp macro="" textlink="">
          <xdr:nvSpPr>
            <xdr:cNvPr id="75885" name="Option Button 109" hidden="1">
              <a:extLst>
                <a:ext uri="{63B3BB69-23CF-44E3-9099-C40C66FF867C}">
                  <a14:compatExt spid="_x0000_s7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xdr:row>
          <xdr:rowOff>28575</xdr:rowOff>
        </xdr:from>
        <xdr:to>
          <xdr:col>34</xdr:col>
          <xdr:colOff>0</xdr:colOff>
          <xdr:row>8</xdr:row>
          <xdr:rowOff>247650</xdr:rowOff>
        </xdr:to>
        <xdr:sp macro="" textlink="">
          <xdr:nvSpPr>
            <xdr:cNvPr id="75886" name="Option Button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44</xdr:row>
          <xdr:rowOff>19050</xdr:rowOff>
        </xdr:from>
        <xdr:to>
          <xdr:col>14</xdr:col>
          <xdr:colOff>0</xdr:colOff>
          <xdr:row>44</xdr:row>
          <xdr:rowOff>238125</xdr:rowOff>
        </xdr:to>
        <xdr:sp macro="" textlink="">
          <xdr:nvSpPr>
            <xdr:cNvPr id="75887" name="Option Button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xdr:row>
          <xdr:rowOff>19050</xdr:rowOff>
        </xdr:from>
        <xdr:to>
          <xdr:col>34</xdr:col>
          <xdr:colOff>0</xdr:colOff>
          <xdr:row>44</xdr:row>
          <xdr:rowOff>238125</xdr:rowOff>
        </xdr:to>
        <xdr:sp macro="" textlink="">
          <xdr:nvSpPr>
            <xdr:cNvPr id="75888" name="Option Button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53</xdr:row>
          <xdr:rowOff>9525</xdr:rowOff>
        </xdr:from>
        <xdr:to>
          <xdr:col>17</xdr:col>
          <xdr:colOff>76200</xdr:colOff>
          <xdr:row>53</xdr:row>
          <xdr:rowOff>228600</xdr:rowOff>
        </xdr:to>
        <xdr:sp macro="" textlink="">
          <xdr:nvSpPr>
            <xdr:cNvPr id="75890" name="Option Button 114" hidden="1">
              <a:extLst>
                <a:ext uri="{63B3BB69-23CF-44E3-9099-C40C66FF867C}">
                  <a14:compatExt spid="_x0000_s7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53</xdr:row>
          <xdr:rowOff>9525</xdr:rowOff>
        </xdr:from>
        <xdr:to>
          <xdr:col>37</xdr:col>
          <xdr:colOff>57150</xdr:colOff>
          <xdr:row>53</xdr:row>
          <xdr:rowOff>228600</xdr:rowOff>
        </xdr:to>
        <xdr:sp macro="" textlink="">
          <xdr:nvSpPr>
            <xdr:cNvPr id="75892" name="Option Button 116" hidden="1">
              <a:extLst>
                <a:ext uri="{63B3BB69-23CF-44E3-9099-C40C66FF867C}">
                  <a14:compatExt spid="_x0000_s7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54</xdr:row>
          <xdr:rowOff>9525</xdr:rowOff>
        </xdr:from>
        <xdr:to>
          <xdr:col>3</xdr:col>
          <xdr:colOff>47625</xdr:colOff>
          <xdr:row>54</xdr:row>
          <xdr:rowOff>228600</xdr:rowOff>
        </xdr:to>
        <xdr:sp macro="" textlink="">
          <xdr:nvSpPr>
            <xdr:cNvPr id="75893" name="Option Button 117" hidden="1">
              <a:extLst>
                <a:ext uri="{63B3BB69-23CF-44E3-9099-C40C66FF867C}">
                  <a14:compatExt spid="_x0000_s7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48</xdr:col>
          <xdr:colOff>0</xdr:colOff>
          <xdr:row>9</xdr:row>
          <xdr:rowOff>0</xdr:rowOff>
        </xdr:to>
        <xdr:sp macro="" textlink="">
          <xdr:nvSpPr>
            <xdr:cNvPr id="75904" name="Group Box 128" hidden="1">
              <a:extLst>
                <a:ext uri="{63B3BB69-23CF-44E3-9099-C40C66FF867C}">
                  <a14:compatExt spid="_x0000_s759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51</xdr:col>
          <xdr:colOff>57150</xdr:colOff>
          <xdr:row>56</xdr:row>
          <xdr:rowOff>0</xdr:rowOff>
        </xdr:to>
        <xdr:sp macro="" textlink="">
          <xdr:nvSpPr>
            <xdr:cNvPr id="75905" name="Group Box 129" hidden="1">
              <a:extLst>
                <a:ext uri="{63B3BB69-23CF-44E3-9099-C40C66FF867C}">
                  <a14:compatExt spid="_x0000_s759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absoluteAnchor>
    <xdr:pos x="0" y="0"/>
    <xdr:ext cx="9283212" cy="601540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0.12289</cdr:x>
      <cdr:y>0.21152</cdr:y>
    </cdr:from>
    <cdr:to>
      <cdr:x>0.97081</cdr:x>
      <cdr:y>0.53779</cdr:y>
    </cdr:to>
    <cdr:sp macro="" textlink="">
      <cdr:nvSpPr>
        <cdr:cNvPr id="3" name="Rechteck 2"/>
        <cdr:cNvSpPr/>
      </cdr:nvSpPr>
      <cdr:spPr>
        <a:xfrm xmlns:a="http://schemas.openxmlformats.org/drawingml/2006/main">
          <a:off x="1140821" y="1272390"/>
          <a:ext cx="7871421" cy="1962646"/>
        </a:xfrm>
        <a:prstGeom xmlns:a="http://schemas.openxmlformats.org/drawingml/2006/main" prst="rect">
          <a:avLst/>
        </a:prstGeom>
        <a:solidFill xmlns:a="http://schemas.openxmlformats.org/drawingml/2006/main">
          <a:schemeClr val="accent3">
            <a:lumMod val="20000"/>
            <a:lumOff val="80000"/>
            <a:alpha val="35000"/>
          </a:schemeClr>
        </a:solidFill>
        <a:ln xmlns:a="http://schemas.openxmlformats.org/drawingml/2006/main" w="3175">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0.12361</cdr:x>
      <cdr:y>0.53886</cdr:y>
    </cdr:from>
    <cdr:to>
      <cdr:x>0.97184</cdr:x>
      <cdr:y>0.86756</cdr:y>
    </cdr:to>
    <cdr:sp macro="" textlink="">
      <cdr:nvSpPr>
        <cdr:cNvPr id="8" name="Rechteck 7"/>
        <cdr:cNvSpPr/>
      </cdr:nvSpPr>
      <cdr:spPr>
        <a:xfrm xmlns:a="http://schemas.openxmlformats.org/drawingml/2006/main">
          <a:off x="1150305" y="3238697"/>
          <a:ext cx="7893565" cy="1975560"/>
        </a:xfrm>
        <a:prstGeom xmlns:a="http://schemas.openxmlformats.org/drawingml/2006/main" prst="rect">
          <a:avLst/>
        </a:prstGeom>
        <a:solidFill xmlns:a="http://schemas.openxmlformats.org/drawingml/2006/main">
          <a:schemeClr val="accent1">
            <a:lumMod val="20000"/>
            <a:lumOff val="80000"/>
            <a:alpha val="35000"/>
          </a:schemeClr>
        </a:solidFill>
        <a:ln xmlns:a="http://schemas.openxmlformats.org/drawingml/2006/main" w="3175">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0.35267</cdr:x>
      <cdr:y>0.36259</cdr:y>
    </cdr:from>
    <cdr:to>
      <cdr:x>0.51058</cdr:x>
      <cdr:y>0.4467</cdr:y>
    </cdr:to>
    <cdr:sp macro="" textlink="">
      <cdr:nvSpPr>
        <cdr:cNvPr id="2" name="Textfeld 1"/>
        <cdr:cNvSpPr txBox="1"/>
      </cdr:nvSpPr>
      <cdr:spPr>
        <a:xfrm xmlns:a="http://schemas.openxmlformats.org/drawingml/2006/main">
          <a:off x="3273921" y="2181103"/>
          <a:ext cx="1465912" cy="505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aseline="0">
              <a:latin typeface="Arial" panose="020B0604020202020204" pitchFamily="34" charset="0"/>
            </a:rPr>
            <a:t>untererregt</a:t>
          </a:r>
          <a:br>
            <a:rPr lang="de-DE" sz="1200" baseline="0">
              <a:latin typeface="Arial" panose="020B0604020202020204" pitchFamily="34" charset="0"/>
            </a:rPr>
          </a:br>
          <a:r>
            <a:rPr lang="de-DE" sz="1200" baseline="0">
              <a:latin typeface="Arial" panose="020B0604020202020204" pitchFamily="34" charset="0"/>
            </a:rPr>
            <a:t>(VPS induktiv)</a:t>
          </a:r>
        </a:p>
      </cdr:txBody>
    </cdr:sp>
  </cdr:relSizeAnchor>
  <cdr:relSizeAnchor xmlns:cdr="http://schemas.openxmlformats.org/drawingml/2006/chartDrawing">
    <cdr:from>
      <cdr:x>0.53961</cdr:x>
      <cdr:y>0.67249</cdr:y>
    </cdr:from>
    <cdr:to>
      <cdr:x>0.675</cdr:x>
      <cdr:y>0.75452</cdr:y>
    </cdr:to>
    <cdr:sp macro="" textlink="">
      <cdr:nvSpPr>
        <cdr:cNvPr id="7" name="Textfeld 6"/>
        <cdr:cNvSpPr txBox="1"/>
      </cdr:nvSpPr>
      <cdr:spPr>
        <a:xfrm xmlns:a="http://schemas.openxmlformats.org/drawingml/2006/main">
          <a:off x="5025571" y="4046613"/>
          <a:ext cx="1260929" cy="493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aseline="0">
              <a:latin typeface="Arial" panose="020B0604020202020204" pitchFamily="34" charset="0"/>
            </a:rPr>
            <a:t>übererregt</a:t>
          </a:r>
          <a:br>
            <a:rPr lang="de-DE" sz="1200" baseline="0">
              <a:latin typeface="Arial" panose="020B0604020202020204" pitchFamily="34" charset="0"/>
            </a:rPr>
          </a:br>
          <a:r>
            <a:rPr lang="de-DE" sz="1200" baseline="0">
              <a:latin typeface="Arial" panose="020B0604020202020204" pitchFamily="34" charset="0"/>
            </a:rPr>
            <a:t>(VPS kapazitiv)</a:t>
          </a:r>
        </a:p>
      </cdr:txBody>
    </cdr:sp>
  </cdr:relSizeAnchor>
  <cdr:relSizeAnchor xmlns:cdr="http://schemas.openxmlformats.org/drawingml/2006/chartDrawing">
    <cdr:from>
      <cdr:x>0.02373</cdr:x>
      <cdr:y>0.20087</cdr:y>
    </cdr:from>
    <cdr:to>
      <cdr:x>0.12209</cdr:x>
      <cdr:y>0.26443</cdr:y>
    </cdr:to>
    <cdr:sp macro="" textlink="">
      <cdr:nvSpPr>
        <cdr:cNvPr id="17" name="Textfeld 16"/>
        <cdr:cNvSpPr txBox="1"/>
      </cdr:nvSpPr>
      <cdr:spPr>
        <a:xfrm xmlns:a="http://schemas.openxmlformats.org/drawingml/2006/main">
          <a:off x="220266" y="1208314"/>
          <a:ext cx="913121" cy="382339"/>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r"/>
          <a:r>
            <a:rPr lang="de-DE" sz="900" b="1" baseline="0">
              <a:solidFill>
                <a:schemeClr val="accent3">
                  <a:lumMod val="75000"/>
                </a:schemeClr>
              </a:solidFill>
              <a:latin typeface="Arial" panose="020B0604020202020204" pitchFamily="34" charset="0"/>
            </a:rPr>
            <a:t>0,436 </a:t>
          </a:r>
          <a:r>
            <a:rPr lang="de-DE" sz="900" b="1" baseline="0">
              <a:solidFill>
                <a:sysClr val="windowText" lastClr="000000"/>
              </a:solidFill>
              <a:latin typeface="Arial" panose="020B0604020202020204" pitchFamily="34" charset="0"/>
            </a:rPr>
            <a:t>/</a:t>
          </a:r>
          <a:r>
            <a:rPr lang="de-DE" sz="900" b="1" baseline="0">
              <a:latin typeface="Arial" panose="020B0604020202020204" pitchFamily="34" charset="0"/>
            </a:rPr>
            <a:t> </a:t>
          </a:r>
          <a:r>
            <a:rPr lang="de-DE" sz="900" b="1" baseline="0">
              <a:solidFill>
                <a:schemeClr val="accent1"/>
              </a:solidFill>
              <a:latin typeface="Arial" panose="020B0604020202020204" pitchFamily="34" charset="0"/>
            </a:rPr>
            <a:t>0,484 </a:t>
          </a:r>
          <a:r>
            <a:rPr lang="de-DE" sz="900" b="0" baseline="0">
              <a:solidFill>
                <a:schemeClr val="accent1"/>
              </a:solidFill>
              <a:effectLst/>
              <a:latin typeface="Arial" panose="020B0604020202020204" pitchFamily="34" charset="0"/>
              <a:ea typeface="+mn-ea"/>
              <a:cs typeface="Arial" panose="020B0604020202020204" pitchFamily="34" charset="0"/>
            </a:rPr>
            <a:t>cos</a:t>
          </a:r>
          <a:r>
            <a:rPr lang="de-DE" sz="900" b="0" baseline="0">
              <a:solidFill>
                <a:schemeClr val="accent1"/>
              </a:solidFill>
              <a:effectLst/>
              <a:latin typeface="Symbol" panose="05050102010706020507" pitchFamily="18" charset="2"/>
              <a:ea typeface="+mn-ea"/>
              <a:cs typeface="Arial" panose="020B0604020202020204" pitchFamily="34" charset="0"/>
            </a:rPr>
            <a:t>j</a:t>
          </a:r>
          <a:r>
            <a:rPr lang="de-DE" sz="900" b="0" baseline="0">
              <a:solidFill>
                <a:schemeClr val="accent1"/>
              </a:solidFill>
              <a:effectLst/>
              <a:latin typeface="Arial" panose="020B0604020202020204" pitchFamily="34" charset="0"/>
              <a:ea typeface="+mn-ea"/>
              <a:cs typeface="Arial" panose="020B0604020202020204" pitchFamily="34" charset="0"/>
            </a:rPr>
            <a:t> = 0,90</a:t>
          </a:r>
          <a:endParaRPr lang="de-DE" sz="900" b="1" baseline="0">
            <a:latin typeface="Arial" panose="020B0604020202020204" pitchFamily="34" charset="0"/>
          </a:endParaRPr>
        </a:p>
      </cdr:txBody>
    </cdr:sp>
  </cdr:relSizeAnchor>
  <cdr:relSizeAnchor xmlns:cdr="http://schemas.openxmlformats.org/drawingml/2006/chartDrawing">
    <cdr:from>
      <cdr:x>0.01988</cdr:x>
      <cdr:y>0.81217</cdr:y>
    </cdr:from>
    <cdr:to>
      <cdr:x>0.11682</cdr:x>
      <cdr:y>0.87333</cdr:y>
    </cdr:to>
    <cdr:sp macro="" textlink="">
      <cdr:nvSpPr>
        <cdr:cNvPr id="18" name="Textfeld 17"/>
        <cdr:cNvSpPr txBox="1"/>
      </cdr:nvSpPr>
      <cdr:spPr>
        <a:xfrm xmlns:a="http://schemas.openxmlformats.org/drawingml/2006/main">
          <a:off x="184547" y="4885531"/>
          <a:ext cx="899918" cy="367902"/>
        </a:xfrm>
        <a:prstGeom xmlns:a="http://schemas.openxmlformats.org/drawingml/2006/main" prst="rect">
          <a:avLst/>
        </a:prstGeom>
      </cdr:spPr>
      <cdr:txBody>
        <a:bodyPr xmlns:a="http://schemas.openxmlformats.org/drawingml/2006/main" vertOverflow="clip" wrap="square" lIns="72000" rIns="36000"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aseline="0">
              <a:solidFill>
                <a:schemeClr val="accent1"/>
              </a:solidFill>
              <a:effectLst/>
              <a:latin typeface="Arial" panose="020B0604020202020204" pitchFamily="34" charset="0"/>
              <a:ea typeface="+mn-ea"/>
              <a:cs typeface="Arial" panose="020B0604020202020204" pitchFamily="34" charset="0"/>
            </a:rPr>
            <a:t>cos</a:t>
          </a:r>
          <a:r>
            <a:rPr lang="de-DE" sz="900" baseline="0">
              <a:solidFill>
                <a:schemeClr val="accent1"/>
              </a:solidFill>
              <a:effectLst/>
              <a:latin typeface="Symbol" panose="05050102010706020507" pitchFamily="18" charset="2"/>
              <a:ea typeface="+mn-ea"/>
              <a:cs typeface="Arial" panose="020B0604020202020204" pitchFamily="34" charset="0"/>
            </a:rPr>
            <a:t>j</a:t>
          </a:r>
          <a:r>
            <a:rPr lang="de-DE" sz="900" baseline="0">
              <a:solidFill>
                <a:schemeClr val="accent1"/>
              </a:solidFill>
              <a:effectLst/>
              <a:latin typeface="Arial" panose="020B0604020202020204" pitchFamily="34" charset="0"/>
              <a:ea typeface="+mn-ea"/>
              <a:cs typeface="Arial" panose="020B0604020202020204" pitchFamily="34" charset="0"/>
            </a:rPr>
            <a:t> = -0,90</a:t>
          </a:r>
        </a:p>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1" baseline="0">
              <a:solidFill>
                <a:schemeClr val="accent3">
                  <a:lumMod val="75000"/>
                </a:schemeClr>
              </a:solidFill>
              <a:effectLst/>
              <a:latin typeface="Arial" panose="020B0604020202020204" pitchFamily="34" charset="0"/>
              <a:ea typeface="+mn-ea"/>
              <a:cs typeface="Arial" panose="020B0604020202020204" pitchFamily="34" charset="0"/>
            </a:rPr>
            <a:t>-0,436 </a:t>
          </a:r>
          <a:r>
            <a:rPr lang="de-DE" sz="900" b="1" baseline="0">
              <a:solidFill>
                <a:sysClr val="windowText" lastClr="000000"/>
              </a:solidFill>
              <a:effectLst/>
              <a:latin typeface="Arial" panose="020B0604020202020204" pitchFamily="34" charset="0"/>
              <a:ea typeface="+mn-ea"/>
              <a:cs typeface="Arial" panose="020B0604020202020204" pitchFamily="34" charset="0"/>
            </a:rPr>
            <a:t>/</a:t>
          </a:r>
          <a:r>
            <a:rPr lang="de-DE" sz="900" b="1" baseline="0">
              <a:solidFill>
                <a:schemeClr val="accent1"/>
              </a:solidFill>
              <a:effectLst/>
              <a:latin typeface="Arial" panose="020B0604020202020204" pitchFamily="34" charset="0"/>
              <a:ea typeface="+mn-ea"/>
              <a:cs typeface="Arial" panose="020B0604020202020204" pitchFamily="34" charset="0"/>
            </a:rPr>
            <a:t> -0,484</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p>
      </cdr:txBody>
    </cdr:sp>
  </cdr:relSizeAnchor>
  <cdr:relSizeAnchor xmlns:cdr="http://schemas.openxmlformats.org/drawingml/2006/chartDrawing">
    <cdr:from>
      <cdr:x>0.17386</cdr:x>
      <cdr:y>0.10685</cdr:y>
    </cdr:from>
    <cdr:to>
      <cdr:x>0.36859</cdr:x>
      <cdr:y>0.14378</cdr:y>
    </cdr:to>
    <cdr:sp macro="" textlink="">
      <cdr:nvSpPr>
        <cdr:cNvPr id="19" name="Textfeld 18"/>
        <cdr:cNvSpPr txBox="1"/>
      </cdr:nvSpPr>
      <cdr:spPr>
        <a:xfrm xmlns:a="http://schemas.openxmlformats.org/drawingml/2006/main">
          <a:off x="1613979" y="642746"/>
          <a:ext cx="1807694" cy="222149"/>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lumMod val="75000"/>
            </a:schemeClr>
          </a:solidFill>
        </a:ln>
      </cdr:spPr>
      <cdr:txBody>
        <a:bodyPr xmlns:a="http://schemas.openxmlformats.org/drawingml/2006/main" vertOverflow="clip" wrap="square" rtlCol="0"/>
        <a:lstStyle xmlns:a="http://schemas.openxmlformats.org/drawingml/2006/main"/>
        <a:p xmlns:a="http://schemas.openxmlformats.org/drawingml/2006/main">
          <a:r>
            <a:rPr lang="de-DE" sz="1100">
              <a:solidFill>
                <a:schemeClr val="accent6">
                  <a:lumMod val="75000"/>
                </a:schemeClr>
              </a:solidFill>
              <a:latin typeface="Arial" panose="020B0604020202020204" pitchFamily="34" charset="0"/>
              <a:cs typeface="Arial" panose="020B0604020202020204" pitchFamily="34" charset="0"/>
            </a:rPr>
            <a:t>Kennlinie gilt für P</a:t>
          </a:r>
          <a:r>
            <a:rPr lang="de-DE" sz="1100" baseline="-25000">
              <a:solidFill>
                <a:schemeClr val="accent6">
                  <a:lumMod val="75000"/>
                </a:schemeClr>
              </a:solidFill>
              <a:latin typeface="Arial" panose="020B0604020202020204" pitchFamily="34" charset="0"/>
              <a:cs typeface="Arial" panose="020B0604020202020204" pitchFamily="34" charset="0"/>
            </a:rPr>
            <a:t>n</a:t>
          </a:r>
          <a:r>
            <a:rPr lang="de-DE" sz="1100">
              <a:solidFill>
                <a:schemeClr val="accent6">
                  <a:lumMod val="75000"/>
                </a:schemeClr>
              </a:solidFill>
              <a:latin typeface="Arial" panose="020B0604020202020204" pitchFamily="34" charset="0"/>
              <a:cs typeface="Arial" panose="020B0604020202020204" pitchFamily="34" charset="0"/>
            </a:rPr>
            <a:t> &gt; 10%</a:t>
          </a:r>
        </a:p>
      </cdr:txBody>
    </cdr:sp>
  </cdr:relSizeAnchor>
  <cdr:relSizeAnchor xmlns:cdr="http://schemas.openxmlformats.org/drawingml/2006/chartDrawing">
    <cdr:from>
      <cdr:x>0.81809</cdr:x>
      <cdr:y>0.05079</cdr:y>
    </cdr:from>
    <cdr:to>
      <cdr:x>0.97322</cdr:x>
      <cdr:y>0.16079</cdr:y>
    </cdr:to>
    <cdr:pic>
      <cdr:nvPicPr>
        <cdr:cNvPr id="6" name="Grafik 5"/>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10475" y="304800"/>
          <a:ext cx="1443159" cy="660062"/>
        </a:xfrm>
        <a:prstGeom xmlns:a="http://schemas.openxmlformats.org/drawingml/2006/main" prst="rect">
          <a:avLst/>
        </a:prstGeom>
      </cdr:spPr>
    </cdr:pic>
  </cdr:relSizeAnchor>
  <cdr:relSizeAnchor xmlns:cdr="http://schemas.openxmlformats.org/drawingml/2006/chartDrawing">
    <cdr:from>
      <cdr:x>0.02052</cdr:x>
      <cdr:y>0.74292</cdr:y>
    </cdr:from>
    <cdr:to>
      <cdr:x>0.11829</cdr:x>
      <cdr:y>0.8039</cdr:y>
    </cdr:to>
    <cdr:sp macro="" textlink="">
      <cdr:nvSpPr>
        <cdr:cNvPr id="10" name="Textfeld 1"/>
        <cdr:cNvSpPr txBox="1"/>
      </cdr:nvSpPr>
      <cdr:spPr>
        <a:xfrm xmlns:a="http://schemas.openxmlformats.org/drawingml/2006/main">
          <a:off x="190500" y="4468964"/>
          <a:ext cx="907611" cy="366819"/>
        </a:xfrm>
        <a:prstGeom xmlns:a="http://schemas.openxmlformats.org/drawingml/2006/main" prst="rect">
          <a:avLst/>
        </a:prstGeom>
      </cdr:spPr>
      <cdr:txBody>
        <a:bodyPr xmlns:a="http://schemas.openxmlformats.org/drawingml/2006/main" wrap="square" lIns="72000" r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aseline="0">
              <a:solidFill>
                <a:srgbClr val="FF0000"/>
              </a:solidFill>
              <a:effectLst/>
              <a:latin typeface="Arial" panose="020B0604020202020204" pitchFamily="34" charset="0"/>
              <a:ea typeface="+mn-ea"/>
              <a:cs typeface="Arial" panose="020B0604020202020204" pitchFamily="34" charset="0"/>
            </a:rPr>
            <a:t>cos</a:t>
          </a:r>
          <a:r>
            <a:rPr lang="de-DE" sz="900" baseline="0">
              <a:solidFill>
                <a:srgbClr val="FF0000"/>
              </a:solidFill>
              <a:effectLst/>
              <a:latin typeface="Symbol" panose="05050102010706020507" pitchFamily="18" charset="2"/>
              <a:ea typeface="+mn-ea"/>
              <a:cs typeface="Arial" panose="020B0604020202020204" pitchFamily="34" charset="0"/>
            </a:rPr>
            <a:t>j</a:t>
          </a:r>
          <a:r>
            <a:rPr lang="de-DE" sz="900" baseline="0">
              <a:solidFill>
                <a:srgbClr val="FF0000"/>
              </a:solidFill>
              <a:effectLst/>
              <a:latin typeface="Arial" panose="020B0604020202020204" pitchFamily="34" charset="0"/>
              <a:ea typeface="+mn-ea"/>
              <a:cs typeface="Arial" panose="020B0604020202020204" pitchFamily="34" charset="0"/>
            </a:rPr>
            <a:t> = -0,95</a:t>
          </a:r>
        </a:p>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1" baseline="0">
              <a:solidFill>
                <a:schemeClr val="accent3">
                  <a:lumMod val="75000"/>
                </a:schemeClr>
              </a:solidFill>
              <a:effectLst/>
              <a:latin typeface="Arial" panose="020B0604020202020204" pitchFamily="34" charset="0"/>
              <a:ea typeface="+mn-ea"/>
              <a:cs typeface="Arial" panose="020B0604020202020204" pitchFamily="34" charset="0"/>
            </a:rPr>
            <a:t>-0,312 </a:t>
          </a:r>
          <a:r>
            <a:rPr lang="de-DE" sz="900" b="1" baseline="0">
              <a:solidFill>
                <a:sysClr val="windowText" lastClr="000000"/>
              </a:solidFill>
              <a:effectLst/>
              <a:latin typeface="Arial" panose="020B0604020202020204" pitchFamily="34" charset="0"/>
              <a:ea typeface="+mn-ea"/>
              <a:cs typeface="Arial" panose="020B0604020202020204" pitchFamily="34" charset="0"/>
            </a:rPr>
            <a:t>/</a:t>
          </a:r>
          <a:r>
            <a:rPr lang="de-DE" sz="900" b="1" baseline="0">
              <a:solidFill>
                <a:schemeClr val="accent1"/>
              </a:solidFill>
              <a:effectLst/>
              <a:latin typeface="Arial" panose="020B0604020202020204" pitchFamily="34" charset="0"/>
              <a:ea typeface="+mn-ea"/>
              <a:cs typeface="Arial" panose="020B0604020202020204" pitchFamily="34" charset="0"/>
            </a:rPr>
            <a:t> -0,329</a:t>
          </a:r>
          <a:endParaRPr lang="de-DE" sz="900">
            <a:solidFill>
              <a:schemeClr val="accent1"/>
            </a:solidFill>
            <a:effectLst/>
            <a:latin typeface="Arial" panose="020B0604020202020204" pitchFamily="34" charset="0"/>
            <a:cs typeface="Arial" panose="020B0604020202020204" pitchFamily="34" charset="0"/>
          </a:endParaRPr>
        </a:p>
        <a:p xmlns:a="http://schemas.openxmlformats.org/drawingml/2006/main">
          <a:endParaRPr lang="de-DE" sz="900"/>
        </a:p>
      </cdr:txBody>
    </cdr:sp>
  </cdr:relSizeAnchor>
  <cdr:relSizeAnchor xmlns:cdr="http://schemas.openxmlformats.org/drawingml/2006/chartDrawing">
    <cdr:from>
      <cdr:x>0.00834</cdr:x>
      <cdr:y>0.27032</cdr:y>
    </cdr:from>
    <cdr:to>
      <cdr:x>0.11829</cdr:x>
      <cdr:y>0.34103</cdr:y>
    </cdr:to>
    <cdr:sp macro="" textlink="">
      <cdr:nvSpPr>
        <cdr:cNvPr id="11" name="Textfeld 1"/>
        <cdr:cNvSpPr txBox="1"/>
      </cdr:nvSpPr>
      <cdr:spPr>
        <a:xfrm xmlns:a="http://schemas.openxmlformats.org/drawingml/2006/main">
          <a:off x="77391" y="1626084"/>
          <a:ext cx="1020720" cy="425349"/>
        </a:xfrm>
        <a:prstGeom xmlns:a="http://schemas.openxmlformats.org/drawingml/2006/main" prst="rect">
          <a:avLst/>
        </a:prstGeom>
      </cdr:spPr>
      <cdr:txBody>
        <a:bodyPr xmlns:a="http://schemas.openxmlformats.org/drawingml/2006/main" wrap="square" lIns="72000" r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aseline="0">
              <a:solidFill>
                <a:srgbClr val="FF0000"/>
              </a:solidFill>
              <a:effectLst/>
              <a:latin typeface="Arial" panose="020B0604020202020204" pitchFamily="34" charset="0"/>
              <a:ea typeface="+mn-ea"/>
              <a:cs typeface="Arial" panose="020B0604020202020204" pitchFamily="34" charset="0"/>
            </a:rPr>
            <a:t>cos</a:t>
          </a:r>
          <a:r>
            <a:rPr lang="de-DE" sz="900" baseline="0">
              <a:solidFill>
                <a:srgbClr val="FF0000"/>
              </a:solidFill>
              <a:effectLst/>
              <a:latin typeface="Symbol" panose="05050102010706020507" pitchFamily="18" charset="2"/>
              <a:ea typeface="+mn-ea"/>
              <a:cs typeface="Arial" panose="020B0604020202020204" pitchFamily="34" charset="0"/>
            </a:rPr>
            <a:t>j</a:t>
          </a:r>
          <a:r>
            <a:rPr lang="de-DE" sz="900" baseline="0">
              <a:solidFill>
                <a:srgbClr val="FF0000"/>
              </a:solidFill>
              <a:effectLst/>
              <a:latin typeface="Arial" panose="020B0604020202020204" pitchFamily="34" charset="0"/>
              <a:ea typeface="+mn-ea"/>
              <a:cs typeface="Arial" panose="020B0604020202020204" pitchFamily="34" charset="0"/>
            </a:rPr>
            <a:t> = 0,95</a:t>
          </a:r>
        </a:p>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de-DE" sz="900" b="1" baseline="0">
              <a:solidFill>
                <a:schemeClr val="accent3">
                  <a:lumMod val="75000"/>
                </a:schemeClr>
              </a:solidFill>
              <a:effectLst/>
              <a:latin typeface="Arial" panose="020B0604020202020204" pitchFamily="34" charset="0"/>
              <a:ea typeface="+mn-ea"/>
              <a:cs typeface="Arial" panose="020B0604020202020204" pitchFamily="34" charset="0"/>
            </a:rPr>
            <a:t>0,312 </a:t>
          </a:r>
          <a:r>
            <a:rPr lang="de-DE" sz="900" b="1" baseline="0">
              <a:solidFill>
                <a:sysClr val="windowText" lastClr="000000"/>
              </a:solidFill>
              <a:effectLst/>
              <a:latin typeface="Arial" panose="020B0604020202020204" pitchFamily="34" charset="0"/>
              <a:ea typeface="+mn-ea"/>
              <a:cs typeface="Arial" panose="020B0604020202020204" pitchFamily="34" charset="0"/>
            </a:rPr>
            <a:t>/ </a:t>
          </a:r>
          <a:r>
            <a:rPr lang="de-DE" sz="900" b="1" baseline="0">
              <a:solidFill>
                <a:schemeClr val="accent1"/>
              </a:solidFill>
              <a:effectLst/>
              <a:latin typeface="Arial" panose="020B0604020202020204" pitchFamily="34" charset="0"/>
              <a:ea typeface="+mn-ea"/>
              <a:cs typeface="Arial" panose="020B0604020202020204" pitchFamily="34" charset="0"/>
            </a:rPr>
            <a:t>0,329</a:t>
          </a:r>
          <a:endParaRPr lang="de-DE" sz="900">
            <a:solidFill>
              <a:schemeClr val="accent1"/>
            </a:solidFill>
            <a:effectLst/>
            <a:latin typeface="Arial" panose="020B0604020202020204" pitchFamily="34" charset="0"/>
            <a:cs typeface="Arial" panose="020B0604020202020204" pitchFamily="34" charset="0"/>
          </a:endParaRPr>
        </a:p>
        <a:p xmlns:a="http://schemas.openxmlformats.org/drawingml/2006/main">
          <a:endParaRPr lang="de-DE" sz="900"/>
        </a:p>
      </cdr:txBody>
    </cdr:sp>
  </cdr:relSizeAnchor>
  <cdr:relSizeAnchor xmlns:cdr="http://schemas.openxmlformats.org/drawingml/2006/chartDrawing">
    <cdr:from>
      <cdr:x>0.12313</cdr:x>
      <cdr:y>0.31669</cdr:y>
    </cdr:from>
    <cdr:to>
      <cdr:x>0.88635</cdr:x>
      <cdr:y>0.31669</cdr:y>
    </cdr:to>
    <cdr:cxnSp macro="">
      <cdr:nvCxnSpPr>
        <cdr:cNvPr id="5" name="Gerader Verbinder 4"/>
        <cdr:cNvCxnSpPr/>
      </cdr:nvCxnSpPr>
      <cdr:spPr>
        <a:xfrm xmlns:a="http://schemas.openxmlformats.org/drawingml/2006/main" flipH="1">
          <a:off x="1143000" y="1905000"/>
          <a:ext cx="7085135" cy="0"/>
        </a:xfrm>
        <a:prstGeom xmlns:a="http://schemas.openxmlformats.org/drawingml/2006/main" prst="line">
          <a:avLst/>
        </a:prstGeom>
        <a:ln xmlns:a="http://schemas.openxmlformats.org/drawingml/2006/main">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28.xml"/><Relationship Id="rId13" Type="http://schemas.openxmlformats.org/officeDocument/2006/relationships/ctrlProp" Target="../ctrlProps/ctrlProp233.xml"/><Relationship Id="rId18" Type="http://schemas.openxmlformats.org/officeDocument/2006/relationships/ctrlProp" Target="../ctrlProps/ctrlProp238.xml"/><Relationship Id="rId3" Type="http://schemas.openxmlformats.org/officeDocument/2006/relationships/vmlDrawing" Target="../drawings/vmlDrawing16.vml"/><Relationship Id="rId21" Type="http://schemas.openxmlformats.org/officeDocument/2006/relationships/comments" Target="../comments7.xml"/><Relationship Id="rId7" Type="http://schemas.openxmlformats.org/officeDocument/2006/relationships/ctrlProp" Target="../ctrlProps/ctrlProp227.xml"/><Relationship Id="rId12" Type="http://schemas.openxmlformats.org/officeDocument/2006/relationships/ctrlProp" Target="../ctrlProps/ctrlProp232.xml"/><Relationship Id="rId17" Type="http://schemas.openxmlformats.org/officeDocument/2006/relationships/ctrlProp" Target="../ctrlProps/ctrlProp237.xml"/><Relationship Id="rId2" Type="http://schemas.openxmlformats.org/officeDocument/2006/relationships/drawing" Target="../drawings/drawing12.xml"/><Relationship Id="rId16" Type="http://schemas.openxmlformats.org/officeDocument/2006/relationships/ctrlProp" Target="../ctrlProps/ctrlProp236.xml"/><Relationship Id="rId20" Type="http://schemas.openxmlformats.org/officeDocument/2006/relationships/ctrlProp" Target="../ctrlProps/ctrlProp240.xml"/><Relationship Id="rId1" Type="http://schemas.openxmlformats.org/officeDocument/2006/relationships/printerSettings" Target="../printerSettings/printerSettings16.bin"/><Relationship Id="rId6" Type="http://schemas.openxmlformats.org/officeDocument/2006/relationships/ctrlProp" Target="../ctrlProps/ctrlProp226.xml"/><Relationship Id="rId11" Type="http://schemas.openxmlformats.org/officeDocument/2006/relationships/ctrlProp" Target="../ctrlProps/ctrlProp231.xml"/><Relationship Id="rId5" Type="http://schemas.openxmlformats.org/officeDocument/2006/relationships/ctrlProp" Target="../ctrlProps/ctrlProp225.xml"/><Relationship Id="rId15" Type="http://schemas.openxmlformats.org/officeDocument/2006/relationships/ctrlProp" Target="../ctrlProps/ctrlProp235.xml"/><Relationship Id="rId10" Type="http://schemas.openxmlformats.org/officeDocument/2006/relationships/ctrlProp" Target="../ctrlProps/ctrlProp230.xml"/><Relationship Id="rId19" Type="http://schemas.openxmlformats.org/officeDocument/2006/relationships/ctrlProp" Target="../ctrlProps/ctrlProp239.xml"/><Relationship Id="rId4" Type="http://schemas.openxmlformats.org/officeDocument/2006/relationships/vmlDrawing" Target="../drawings/vmlDrawing17.vml"/><Relationship Id="rId9" Type="http://schemas.openxmlformats.org/officeDocument/2006/relationships/ctrlProp" Target="../ctrlProps/ctrlProp229.xml"/><Relationship Id="rId14" Type="http://schemas.openxmlformats.org/officeDocument/2006/relationships/ctrlProp" Target="../ctrlProps/ctrlProp23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3.xml"/><Relationship Id="rId1" Type="http://schemas.openxmlformats.org/officeDocument/2006/relationships/printerSettings" Target="../printerSettings/printerSettings18.bin"/><Relationship Id="rId6" Type="http://schemas.openxmlformats.org/officeDocument/2006/relationships/ctrlProp" Target="../ctrlProps/ctrlProp242.xml"/><Relationship Id="rId5" Type="http://schemas.openxmlformats.org/officeDocument/2006/relationships/ctrlProp" Target="../ctrlProps/ctrlProp241.xml"/><Relationship Id="rId4" Type="http://schemas.openxmlformats.org/officeDocument/2006/relationships/vmlDrawing" Target="../drawings/vmlDrawing2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4.xml"/><Relationship Id="rId1" Type="http://schemas.openxmlformats.org/officeDocument/2006/relationships/printerSettings" Target="../printerSettings/printerSettings19.bin"/><Relationship Id="rId6" Type="http://schemas.openxmlformats.org/officeDocument/2006/relationships/ctrlProp" Target="../ctrlProps/ctrlProp244.xml"/><Relationship Id="rId5" Type="http://schemas.openxmlformats.org/officeDocument/2006/relationships/ctrlProp" Target="../ctrlProps/ctrlProp243.xml"/><Relationship Id="rId4" Type="http://schemas.openxmlformats.org/officeDocument/2006/relationships/vmlDrawing" Target="../drawings/vmlDrawing23.v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48.xml"/><Relationship Id="rId13" Type="http://schemas.openxmlformats.org/officeDocument/2006/relationships/ctrlProp" Target="../ctrlProps/ctrlProp253.xml"/><Relationship Id="rId18" Type="http://schemas.openxmlformats.org/officeDocument/2006/relationships/ctrlProp" Target="../ctrlProps/ctrlProp258.xml"/><Relationship Id="rId26" Type="http://schemas.openxmlformats.org/officeDocument/2006/relationships/ctrlProp" Target="../ctrlProps/ctrlProp266.xml"/><Relationship Id="rId39" Type="http://schemas.openxmlformats.org/officeDocument/2006/relationships/ctrlProp" Target="../ctrlProps/ctrlProp279.xml"/><Relationship Id="rId3" Type="http://schemas.openxmlformats.org/officeDocument/2006/relationships/vmlDrawing" Target="../drawings/vmlDrawing24.vml"/><Relationship Id="rId21" Type="http://schemas.openxmlformats.org/officeDocument/2006/relationships/ctrlProp" Target="../ctrlProps/ctrlProp261.xml"/><Relationship Id="rId34" Type="http://schemas.openxmlformats.org/officeDocument/2006/relationships/ctrlProp" Target="../ctrlProps/ctrlProp274.xml"/><Relationship Id="rId42" Type="http://schemas.openxmlformats.org/officeDocument/2006/relationships/ctrlProp" Target="../ctrlProps/ctrlProp282.xml"/><Relationship Id="rId7" Type="http://schemas.openxmlformats.org/officeDocument/2006/relationships/ctrlProp" Target="../ctrlProps/ctrlProp247.xml"/><Relationship Id="rId12" Type="http://schemas.openxmlformats.org/officeDocument/2006/relationships/ctrlProp" Target="../ctrlProps/ctrlProp252.xml"/><Relationship Id="rId17" Type="http://schemas.openxmlformats.org/officeDocument/2006/relationships/ctrlProp" Target="../ctrlProps/ctrlProp257.xml"/><Relationship Id="rId25" Type="http://schemas.openxmlformats.org/officeDocument/2006/relationships/ctrlProp" Target="../ctrlProps/ctrlProp265.xml"/><Relationship Id="rId33" Type="http://schemas.openxmlformats.org/officeDocument/2006/relationships/ctrlProp" Target="../ctrlProps/ctrlProp273.xml"/><Relationship Id="rId38" Type="http://schemas.openxmlformats.org/officeDocument/2006/relationships/ctrlProp" Target="../ctrlProps/ctrlProp278.xml"/><Relationship Id="rId2" Type="http://schemas.openxmlformats.org/officeDocument/2006/relationships/drawing" Target="../drawings/drawing15.xml"/><Relationship Id="rId16" Type="http://schemas.openxmlformats.org/officeDocument/2006/relationships/ctrlProp" Target="../ctrlProps/ctrlProp256.xml"/><Relationship Id="rId20" Type="http://schemas.openxmlformats.org/officeDocument/2006/relationships/ctrlProp" Target="../ctrlProps/ctrlProp260.xml"/><Relationship Id="rId29" Type="http://schemas.openxmlformats.org/officeDocument/2006/relationships/ctrlProp" Target="../ctrlProps/ctrlProp269.xml"/><Relationship Id="rId41" Type="http://schemas.openxmlformats.org/officeDocument/2006/relationships/ctrlProp" Target="../ctrlProps/ctrlProp281.xml"/><Relationship Id="rId1" Type="http://schemas.openxmlformats.org/officeDocument/2006/relationships/printerSettings" Target="../printerSettings/printerSettings20.bin"/><Relationship Id="rId6" Type="http://schemas.openxmlformats.org/officeDocument/2006/relationships/ctrlProp" Target="../ctrlProps/ctrlProp246.xml"/><Relationship Id="rId11" Type="http://schemas.openxmlformats.org/officeDocument/2006/relationships/ctrlProp" Target="../ctrlProps/ctrlProp251.xml"/><Relationship Id="rId24" Type="http://schemas.openxmlformats.org/officeDocument/2006/relationships/ctrlProp" Target="../ctrlProps/ctrlProp264.xml"/><Relationship Id="rId32" Type="http://schemas.openxmlformats.org/officeDocument/2006/relationships/ctrlProp" Target="../ctrlProps/ctrlProp272.xml"/><Relationship Id="rId37" Type="http://schemas.openxmlformats.org/officeDocument/2006/relationships/ctrlProp" Target="../ctrlProps/ctrlProp277.xml"/><Relationship Id="rId40" Type="http://schemas.openxmlformats.org/officeDocument/2006/relationships/ctrlProp" Target="../ctrlProps/ctrlProp280.xml"/><Relationship Id="rId5" Type="http://schemas.openxmlformats.org/officeDocument/2006/relationships/ctrlProp" Target="../ctrlProps/ctrlProp245.xml"/><Relationship Id="rId15" Type="http://schemas.openxmlformats.org/officeDocument/2006/relationships/ctrlProp" Target="../ctrlProps/ctrlProp255.xml"/><Relationship Id="rId23" Type="http://schemas.openxmlformats.org/officeDocument/2006/relationships/ctrlProp" Target="../ctrlProps/ctrlProp263.xml"/><Relationship Id="rId28" Type="http://schemas.openxmlformats.org/officeDocument/2006/relationships/ctrlProp" Target="../ctrlProps/ctrlProp268.xml"/><Relationship Id="rId36" Type="http://schemas.openxmlformats.org/officeDocument/2006/relationships/ctrlProp" Target="../ctrlProps/ctrlProp276.xml"/><Relationship Id="rId10" Type="http://schemas.openxmlformats.org/officeDocument/2006/relationships/ctrlProp" Target="../ctrlProps/ctrlProp250.xml"/><Relationship Id="rId19" Type="http://schemas.openxmlformats.org/officeDocument/2006/relationships/ctrlProp" Target="../ctrlProps/ctrlProp259.xml"/><Relationship Id="rId31" Type="http://schemas.openxmlformats.org/officeDocument/2006/relationships/ctrlProp" Target="../ctrlProps/ctrlProp271.xml"/><Relationship Id="rId4" Type="http://schemas.openxmlformats.org/officeDocument/2006/relationships/vmlDrawing" Target="../drawings/vmlDrawing25.vml"/><Relationship Id="rId9" Type="http://schemas.openxmlformats.org/officeDocument/2006/relationships/ctrlProp" Target="../ctrlProps/ctrlProp249.xml"/><Relationship Id="rId14" Type="http://schemas.openxmlformats.org/officeDocument/2006/relationships/ctrlProp" Target="../ctrlProps/ctrlProp254.xml"/><Relationship Id="rId22" Type="http://schemas.openxmlformats.org/officeDocument/2006/relationships/ctrlProp" Target="../ctrlProps/ctrlProp262.xml"/><Relationship Id="rId27" Type="http://schemas.openxmlformats.org/officeDocument/2006/relationships/ctrlProp" Target="../ctrlProps/ctrlProp267.xml"/><Relationship Id="rId30" Type="http://schemas.openxmlformats.org/officeDocument/2006/relationships/ctrlProp" Target="../ctrlProps/ctrlProp270.xml"/><Relationship Id="rId35" Type="http://schemas.openxmlformats.org/officeDocument/2006/relationships/ctrlProp" Target="../ctrlProps/ctrlProp275.xml"/><Relationship Id="rId43" Type="http://schemas.openxmlformats.org/officeDocument/2006/relationships/ctrlProp" Target="../ctrlProps/ctrlProp28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87.xml"/><Relationship Id="rId13" Type="http://schemas.openxmlformats.org/officeDocument/2006/relationships/ctrlProp" Target="../ctrlProps/ctrlProp292.xml"/><Relationship Id="rId3" Type="http://schemas.openxmlformats.org/officeDocument/2006/relationships/vmlDrawing" Target="../drawings/vmlDrawing26.vml"/><Relationship Id="rId7" Type="http://schemas.openxmlformats.org/officeDocument/2006/relationships/ctrlProp" Target="../ctrlProps/ctrlProp286.xml"/><Relationship Id="rId12" Type="http://schemas.openxmlformats.org/officeDocument/2006/relationships/ctrlProp" Target="../ctrlProps/ctrlProp291.xml"/><Relationship Id="rId2" Type="http://schemas.openxmlformats.org/officeDocument/2006/relationships/drawing" Target="../drawings/drawing16.xml"/><Relationship Id="rId1" Type="http://schemas.openxmlformats.org/officeDocument/2006/relationships/printerSettings" Target="../printerSettings/printerSettings21.bin"/><Relationship Id="rId6" Type="http://schemas.openxmlformats.org/officeDocument/2006/relationships/ctrlProp" Target="../ctrlProps/ctrlProp285.xml"/><Relationship Id="rId11" Type="http://schemas.openxmlformats.org/officeDocument/2006/relationships/ctrlProp" Target="../ctrlProps/ctrlProp290.xml"/><Relationship Id="rId5" Type="http://schemas.openxmlformats.org/officeDocument/2006/relationships/ctrlProp" Target="../ctrlProps/ctrlProp284.xml"/><Relationship Id="rId10" Type="http://schemas.openxmlformats.org/officeDocument/2006/relationships/ctrlProp" Target="../ctrlProps/ctrlProp289.xml"/><Relationship Id="rId4" Type="http://schemas.openxmlformats.org/officeDocument/2006/relationships/vmlDrawing" Target="../drawings/vmlDrawing27.vml"/><Relationship Id="rId9" Type="http://schemas.openxmlformats.org/officeDocument/2006/relationships/ctrlProp" Target="../ctrlProps/ctrlProp288.xml"/><Relationship Id="rId14" Type="http://schemas.openxmlformats.org/officeDocument/2006/relationships/ctrlProp" Target="../ctrlProps/ctrlProp29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97.xml"/><Relationship Id="rId13" Type="http://schemas.openxmlformats.org/officeDocument/2006/relationships/ctrlProp" Target="../ctrlProps/ctrlProp302.xml"/><Relationship Id="rId18" Type="http://schemas.openxmlformats.org/officeDocument/2006/relationships/ctrlProp" Target="../ctrlProps/ctrlProp307.xml"/><Relationship Id="rId26" Type="http://schemas.openxmlformats.org/officeDocument/2006/relationships/ctrlProp" Target="../ctrlProps/ctrlProp315.xml"/><Relationship Id="rId3" Type="http://schemas.openxmlformats.org/officeDocument/2006/relationships/vmlDrawing" Target="../drawings/vmlDrawing28.vml"/><Relationship Id="rId21" Type="http://schemas.openxmlformats.org/officeDocument/2006/relationships/ctrlProp" Target="../ctrlProps/ctrlProp310.xml"/><Relationship Id="rId7" Type="http://schemas.openxmlformats.org/officeDocument/2006/relationships/ctrlProp" Target="../ctrlProps/ctrlProp296.xml"/><Relationship Id="rId12" Type="http://schemas.openxmlformats.org/officeDocument/2006/relationships/ctrlProp" Target="../ctrlProps/ctrlProp301.xml"/><Relationship Id="rId17" Type="http://schemas.openxmlformats.org/officeDocument/2006/relationships/ctrlProp" Target="../ctrlProps/ctrlProp306.xml"/><Relationship Id="rId25" Type="http://schemas.openxmlformats.org/officeDocument/2006/relationships/ctrlProp" Target="../ctrlProps/ctrlProp314.xml"/><Relationship Id="rId2" Type="http://schemas.openxmlformats.org/officeDocument/2006/relationships/drawing" Target="../drawings/drawing17.xml"/><Relationship Id="rId16" Type="http://schemas.openxmlformats.org/officeDocument/2006/relationships/ctrlProp" Target="../ctrlProps/ctrlProp305.xml"/><Relationship Id="rId20" Type="http://schemas.openxmlformats.org/officeDocument/2006/relationships/ctrlProp" Target="../ctrlProps/ctrlProp309.xml"/><Relationship Id="rId1" Type="http://schemas.openxmlformats.org/officeDocument/2006/relationships/printerSettings" Target="../printerSettings/printerSettings22.bin"/><Relationship Id="rId6" Type="http://schemas.openxmlformats.org/officeDocument/2006/relationships/ctrlProp" Target="../ctrlProps/ctrlProp295.xml"/><Relationship Id="rId11" Type="http://schemas.openxmlformats.org/officeDocument/2006/relationships/ctrlProp" Target="../ctrlProps/ctrlProp300.xml"/><Relationship Id="rId24" Type="http://schemas.openxmlformats.org/officeDocument/2006/relationships/ctrlProp" Target="../ctrlProps/ctrlProp313.xml"/><Relationship Id="rId5" Type="http://schemas.openxmlformats.org/officeDocument/2006/relationships/ctrlProp" Target="../ctrlProps/ctrlProp294.xml"/><Relationship Id="rId15" Type="http://schemas.openxmlformats.org/officeDocument/2006/relationships/ctrlProp" Target="../ctrlProps/ctrlProp304.xml"/><Relationship Id="rId23" Type="http://schemas.openxmlformats.org/officeDocument/2006/relationships/ctrlProp" Target="../ctrlProps/ctrlProp312.xml"/><Relationship Id="rId28" Type="http://schemas.openxmlformats.org/officeDocument/2006/relationships/comments" Target="../comments9.xml"/><Relationship Id="rId10" Type="http://schemas.openxmlformats.org/officeDocument/2006/relationships/ctrlProp" Target="../ctrlProps/ctrlProp299.xml"/><Relationship Id="rId19" Type="http://schemas.openxmlformats.org/officeDocument/2006/relationships/ctrlProp" Target="../ctrlProps/ctrlProp308.xml"/><Relationship Id="rId4" Type="http://schemas.openxmlformats.org/officeDocument/2006/relationships/vmlDrawing" Target="../drawings/vmlDrawing29.vml"/><Relationship Id="rId9" Type="http://schemas.openxmlformats.org/officeDocument/2006/relationships/ctrlProp" Target="../ctrlProps/ctrlProp298.xml"/><Relationship Id="rId14" Type="http://schemas.openxmlformats.org/officeDocument/2006/relationships/ctrlProp" Target="../ctrlProps/ctrlProp303.xml"/><Relationship Id="rId22" Type="http://schemas.openxmlformats.org/officeDocument/2006/relationships/ctrlProp" Target="../ctrlProps/ctrlProp311.xml"/><Relationship Id="rId27" Type="http://schemas.openxmlformats.org/officeDocument/2006/relationships/ctrlProp" Target="../ctrlProps/ctrlProp316.xml"/></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325.xml"/><Relationship Id="rId18" Type="http://schemas.openxmlformats.org/officeDocument/2006/relationships/ctrlProp" Target="../ctrlProps/ctrlProp330.xml"/><Relationship Id="rId26" Type="http://schemas.openxmlformats.org/officeDocument/2006/relationships/ctrlProp" Target="../ctrlProps/ctrlProp338.xml"/><Relationship Id="rId39" Type="http://schemas.openxmlformats.org/officeDocument/2006/relationships/ctrlProp" Target="../ctrlProps/ctrlProp351.xml"/><Relationship Id="rId21" Type="http://schemas.openxmlformats.org/officeDocument/2006/relationships/ctrlProp" Target="../ctrlProps/ctrlProp333.xml"/><Relationship Id="rId34" Type="http://schemas.openxmlformats.org/officeDocument/2006/relationships/ctrlProp" Target="../ctrlProps/ctrlProp346.xml"/><Relationship Id="rId42" Type="http://schemas.openxmlformats.org/officeDocument/2006/relationships/ctrlProp" Target="../ctrlProps/ctrlProp354.xml"/><Relationship Id="rId47" Type="http://schemas.openxmlformats.org/officeDocument/2006/relationships/ctrlProp" Target="../ctrlProps/ctrlProp359.xml"/><Relationship Id="rId50" Type="http://schemas.openxmlformats.org/officeDocument/2006/relationships/ctrlProp" Target="../ctrlProps/ctrlProp362.xml"/><Relationship Id="rId55" Type="http://schemas.openxmlformats.org/officeDocument/2006/relationships/ctrlProp" Target="../ctrlProps/ctrlProp367.xml"/><Relationship Id="rId63" Type="http://schemas.openxmlformats.org/officeDocument/2006/relationships/ctrlProp" Target="../ctrlProps/ctrlProp375.xml"/><Relationship Id="rId68" Type="http://schemas.openxmlformats.org/officeDocument/2006/relationships/ctrlProp" Target="../ctrlProps/ctrlProp380.xml"/><Relationship Id="rId76" Type="http://schemas.openxmlformats.org/officeDocument/2006/relationships/ctrlProp" Target="../ctrlProps/ctrlProp388.xml"/><Relationship Id="rId84" Type="http://schemas.openxmlformats.org/officeDocument/2006/relationships/ctrlProp" Target="../ctrlProps/ctrlProp396.xml"/><Relationship Id="rId89" Type="http://schemas.openxmlformats.org/officeDocument/2006/relationships/ctrlProp" Target="../ctrlProps/ctrlProp401.xml"/><Relationship Id="rId7" Type="http://schemas.openxmlformats.org/officeDocument/2006/relationships/ctrlProp" Target="../ctrlProps/ctrlProp319.xml"/><Relationship Id="rId71" Type="http://schemas.openxmlformats.org/officeDocument/2006/relationships/ctrlProp" Target="../ctrlProps/ctrlProp383.xml"/><Relationship Id="rId92" Type="http://schemas.openxmlformats.org/officeDocument/2006/relationships/ctrlProp" Target="../ctrlProps/ctrlProp404.xml"/><Relationship Id="rId2" Type="http://schemas.openxmlformats.org/officeDocument/2006/relationships/drawing" Target="../drawings/drawing18.xml"/><Relationship Id="rId16" Type="http://schemas.openxmlformats.org/officeDocument/2006/relationships/ctrlProp" Target="../ctrlProps/ctrlProp328.xml"/><Relationship Id="rId29" Type="http://schemas.openxmlformats.org/officeDocument/2006/relationships/ctrlProp" Target="../ctrlProps/ctrlProp341.xml"/><Relationship Id="rId11" Type="http://schemas.openxmlformats.org/officeDocument/2006/relationships/ctrlProp" Target="../ctrlProps/ctrlProp323.xml"/><Relationship Id="rId24" Type="http://schemas.openxmlformats.org/officeDocument/2006/relationships/ctrlProp" Target="../ctrlProps/ctrlProp336.xml"/><Relationship Id="rId32" Type="http://schemas.openxmlformats.org/officeDocument/2006/relationships/ctrlProp" Target="../ctrlProps/ctrlProp344.xml"/><Relationship Id="rId37" Type="http://schemas.openxmlformats.org/officeDocument/2006/relationships/ctrlProp" Target="../ctrlProps/ctrlProp349.xml"/><Relationship Id="rId40" Type="http://schemas.openxmlformats.org/officeDocument/2006/relationships/ctrlProp" Target="../ctrlProps/ctrlProp352.xml"/><Relationship Id="rId45" Type="http://schemas.openxmlformats.org/officeDocument/2006/relationships/ctrlProp" Target="../ctrlProps/ctrlProp357.xml"/><Relationship Id="rId53" Type="http://schemas.openxmlformats.org/officeDocument/2006/relationships/ctrlProp" Target="../ctrlProps/ctrlProp365.xml"/><Relationship Id="rId58" Type="http://schemas.openxmlformats.org/officeDocument/2006/relationships/ctrlProp" Target="../ctrlProps/ctrlProp370.xml"/><Relationship Id="rId66" Type="http://schemas.openxmlformats.org/officeDocument/2006/relationships/ctrlProp" Target="../ctrlProps/ctrlProp378.xml"/><Relationship Id="rId74" Type="http://schemas.openxmlformats.org/officeDocument/2006/relationships/ctrlProp" Target="../ctrlProps/ctrlProp386.xml"/><Relationship Id="rId79" Type="http://schemas.openxmlformats.org/officeDocument/2006/relationships/ctrlProp" Target="../ctrlProps/ctrlProp391.xml"/><Relationship Id="rId87" Type="http://schemas.openxmlformats.org/officeDocument/2006/relationships/ctrlProp" Target="../ctrlProps/ctrlProp399.xml"/><Relationship Id="rId5" Type="http://schemas.openxmlformats.org/officeDocument/2006/relationships/ctrlProp" Target="../ctrlProps/ctrlProp317.xml"/><Relationship Id="rId61" Type="http://schemas.openxmlformats.org/officeDocument/2006/relationships/ctrlProp" Target="../ctrlProps/ctrlProp373.xml"/><Relationship Id="rId82" Type="http://schemas.openxmlformats.org/officeDocument/2006/relationships/ctrlProp" Target="../ctrlProps/ctrlProp394.xml"/><Relationship Id="rId90" Type="http://schemas.openxmlformats.org/officeDocument/2006/relationships/ctrlProp" Target="../ctrlProps/ctrlProp402.xml"/><Relationship Id="rId95" Type="http://schemas.openxmlformats.org/officeDocument/2006/relationships/ctrlProp" Target="../ctrlProps/ctrlProp407.xml"/><Relationship Id="rId19" Type="http://schemas.openxmlformats.org/officeDocument/2006/relationships/ctrlProp" Target="../ctrlProps/ctrlProp331.xml"/><Relationship Id="rId14" Type="http://schemas.openxmlformats.org/officeDocument/2006/relationships/ctrlProp" Target="../ctrlProps/ctrlProp326.xml"/><Relationship Id="rId22" Type="http://schemas.openxmlformats.org/officeDocument/2006/relationships/ctrlProp" Target="../ctrlProps/ctrlProp334.xml"/><Relationship Id="rId27" Type="http://schemas.openxmlformats.org/officeDocument/2006/relationships/ctrlProp" Target="../ctrlProps/ctrlProp339.xml"/><Relationship Id="rId30" Type="http://schemas.openxmlformats.org/officeDocument/2006/relationships/ctrlProp" Target="../ctrlProps/ctrlProp342.xml"/><Relationship Id="rId35" Type="http://schemas.openxmlformats.org/officeDocument/2006/relationships/ctrlProp" Target="../ctrlProps/ctrlProp347.xml"/><Relationship Id="rId43" Type="http://schemas.openxmlformats.org/officeDocument/2006/relationships/ctrlProp" Target="../ctrlProps/ctrlProp355.xml"/><Relationship Id="rId48" Type="http://schemas.openxmlformats.org/officeDocument/2006/relationships/ctrlProp" Target="../ctrlProps/ctrlProp360.xml"/><Relationship Id="rId56" Type="http://schemas.openxmlformats.org/officeDocument/2006/relationships/ctrlProp" Target="../ctrlProps/ctrlProp368.xml"/><Relationship Id="rId64" Type="http://schemas.openxmlformats.org/officeDocument/2006/relationships/ctrlProp" Target="../ctrlProps/ctrlProp376.xml"/><Relationship Id="rId69" Type="http://schemas.openxmlformats.org/officeDocument/2006/relationships/ctrlProp" Target="../ctrlProps/ctrlProp381.xml"/><Relationship Id="rId77" Type="http://schemas.openxmlformats.org/officeDocument/2006/relationships/ctrlProp" Target="../ctrlProps/ctrlProp389.xml"/><Relationship Id="rId8" Type="http://schemas.openxmlformats.org/officeDocument/2006/relationships/ctrlProp" Target="../ctrlProps/ctrlProp320.xml"/><Relationship Id="rId51" Type="http://schemas.openxmlformats.org/officeDocument/2006/relationships/ctrlProp" Target="../ctrlProps/ctrlProp363.xml"/><Relationship Id="rId72" Type="http://schemas.openxmlformats.org/officeDocument/2006/relationships/ctrlProp" Target="../ctrlProps/ctrlProp384.xml"/><Relationship Id="rId80" Type="http://schemas.openxmlformats.org/officeDocument/2006/relationships/ctrlProp" Target="../ctrlProps/ctrlProp392.xml"/><Relationship Id="rId85" Type="http://schemas.openxmlformats.org/officeDocument/2006/relationships/ctrlProp" Target="../ctrlProps/ctrlProp397.xml"/><Relationship Id="rId93" Type="http://schemas.openxmlformats.org/officeDocument/2006/relationships/ctrlProp" Target="../ctrlProps/ctrlProp405.xml"/><Relationship Id="rId3" Type="http://schemas.openxmlformats.org/officeDocument/2006/relationships/vmlDrawing" Target="../drawings/vmlDrawing30.vml"/><Relationship Id="rId12" Type="http://schemas.openxmlformats.org/officeDocument/2006/relationships/ctrlProp" Target="../ctrlProps/ctrlProp324.xml"/><Relationship Id="rId17" Type="http://schemas.openxmlformats.org/officeDocument/2006/relationships/ctrlProp" Target="../ctrlProps/ctrlProp329.xml"/><Relationship Id="rId25" Type="http://schemas.openxmlformats.org/officeDocument/2006/relationships/ctrlProp" Target="../ctrlProps/ctrlProp337.xml"/><Relationship Id="rId33" Type="http://schemas.openxmlformats.org/officeDocument/2006/relationships/ctrlProp" Target="../ctrlProps/ctrlProp345.xml"/><Relationship Id="rId38" Type="http://schemas.openxmlformats.org/officeDocument/2006/relationships/ctrlProp" Target="../ctrlProps/ctrlProp350.xml"/><Relationship Id="rId46" Type="http://schemas.openxmlformats.org/officeDocument/2006/relationships/ctrlProp" Target="../ctrlProps/ctrlProp358.xml"/><Relationship Id="rId59" Type="http://schemas.openxmlformats.org/officeDocument/2006/relationships/ctrlProp" Target="../ctrlProps/ctrlProp371.xml"/><Relationship Id="rId67" Type="http://schemas.openxmlformats.org/officeDocument/2006/relationships/ctrlProp" Target="../ctrlProps/ctrlProp379.xml"/><Relationship Id="rId20" Type="http://schemas.openxmlformats.org/officeDocument/2006/relationships/ctrlProp" Target="../ctrlProps/ctrlProp332.xml"/><Relationship Id="rId41" Type="http://schemas.openxmlformats.org/officeDocument/2006/relationships/ctrlProp" Target="../ctrlProps/ctrlProp353.xml"/><Relationship Id="rId54" Type="http://schemas.openxmlformats.org/officeDocument/2006/relationships/ctrlProp" Target="../ctrlProps/ctrlProp366.xml"/><Relationship Id="rId62" Type="http://schemas.openxmlformats.org/officeDocument/2006/relationships/ctrlProp" Target="../ctrlProps/ctrlProp374.xml"/><Relationship Id="rId70" Type="http://schemas.openxmlformats.org/officeDocument/2006/relationships/ctrlProp" Target="../ctrlProps/ctrlProp382.xml"/><Relationship Id="rId75" Type="http://schemas.openxmlformats.org/officeDocument/2006/relationships/ctrlProp" Target="../ctrlProps/ctrlProp387.xml"/><Relationship Id="rId83" Type="http://schemas.openxmlformats.org/officeDocument/2006/relationships/ctrlProp" Target="../ctrlProps/ctrlProp395.xml"/><Relationship Id="rId88" Type="http://schemas.openxmlformats.org/officeDocument/2006/relationships/ctrlProp" Target="../ctrlProps/ctrlProp400.xml"/><Relationship Id="rId91" Type="http://schemas.openxmlformats.org/officeDocument/2006/relationships/ctrlProp" Target="../ctrlProps/ctrlProp403.xml"/><Relationship Id="rId96" Type="http://schemas.openxmlformats.org/officeDocument/2006/relationships/comments" Target="../comments10.xml"/><Relationship Id="rId1" Type="http://schemas.openxmlformats.org/officeDocument/2006/relationships/printerSettings" Target="../printerSettings/printerSettings23.bin"/><Relationship Id="rId6" Type="http://schemas.openxmlformats.org/officeDocument/2006/relationships/ctrlProp" Target="../ctrlProps/ctrlProp318.xml"/><Relationship Id="rId15" Type="http://schemas.openxmlformats.org/officeDocument/2006/relationships/ctrlProp" Target="../ctrlProps/ctrlProp327.xml"/><Relationship Id="rId23" Type="http://schemas.openxmlformats.org/officeDocument/2006/relationships/ctrlProp" Target="../ctrlProps/ctrlProp335.xml"/><Relationship Id="rId28" Type="http://schemas.openxmlformats.org/officeDocument/2006/relationships/ctrlProp" Target="../ctrlProps/ctrlProp340.xml"/><Relationship Id="rId36" Type="http://schemas.openxmlformats.org/officeDocument/2006/relationships/ctrlProp" Target="../ctrlProps/ctrlProp348.xml"/><Relationship Id="rId49" Type="http://schemas.openxmlformats.org/officeDocument/2006/relationships/ctrlProp" Target="../ctrlProps/ctrlProp361.xml"/><Relationship Id="rId57" Type="http://schemas.openxmlformats.org/officeDocument/2006/relationships/ctrlProp" Target="../ctrlProps/ctrlProp369.xml"/><Relationship Id="rId10" Type="http://schemas.openxmlformats.org/officeDocument/2006/relationships/ctrlProp" Target="../ctrlProps/ctrlProp322.xml"/><Relationship Id="rId31" Type="http://schemas.openxmlformats.org/officeDocument/2006/relationships/ctrlProp" Target="../ctrlProps/ctrlProp343.xml"/><Relationship Id="rId44" Type="http://schemas.openxmlformats.org/officeDocument/2006/relationships/ctrlProp" Target="../ctrlProps/ctrlProp356.xml"/><Relationship Id="rId52" Type="http://schemas.openxmlformats.org/officeDocument/2006/relationships/ctrlProp" Target="../ctrlProps/ctrlProp364.xml"/><Relationship Id="rId60" Type="http://schemas.openxmlformats.org/officeDocument/2006/relationships/ctrlProp" Target="../ctrlProps/ctrlProp372.xml"/><Relationship Id="rId65" Type="http://schemas.openxmlformats.org/officeDocument/2006/relationships/ctrlProp" Target="../ctrlProps/ctrlProp377.xml"/><Relationship Id="rId73" Type="http://schemas.openxmlformats.org/officeDocument/2006/relationships/ctrlProp" Target="../ctrlProps/ctrlProp385.xml"/><Relationship Id="rId78" Type="http://schemas.openxmlformats.org/officeDocument/2006/relationships/ctrlProp" Target="../ctrlProps/ctrlProp390.xml"/><Relationship Id="rId81" Type="http://schemas.openxmlformats.org/officeDocument/2006/relationships/ctrlProp" Target="../ctrlProps/ctrlProp393.xml"/><Relationship Id="rId86" Type="http://schemas.openxmlformats.org/officeDocument/2006/relationships/ctrlProp" Target="../ctrlProps/ctrlProp398.xml"/><Relationship Id="rId94" Type="http://schemas.openxmlformats.org/officeDocument/2006/relationships/ctrlProp" Target="../ctrlProps/ctrlProp406.xml"/><Relationship Id="rId4" Type="http://schemas.openxmlformats.org/officeDocument/2006/relationships/vmlDrawing" Target="../drawings/vmlDrawing31.vml"/><Relationship Id="rId9" Type="http://schemas.openxmlformats.org/officeDocument/2006/relationships/ctrlProp" Target="../ctrlProps/ctrlProp32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2.vml"/><Relationship Id="rId7" Type="http://schemas.openxmlformats.org/officeDocument/2006/relationships/ctrlProp" Target="../ctrlProps/ctrlProp410.xml"/><Relationship Id="rId2" Type="http://schemas.openxmlformats.org/officeDocument/2006/relationships/drawing" Target="../drawings/drawing19.xml"/><Relationship Id="rId1" Type="http://schemas.openxmlformats.org/officeDocument/2006/relationships/printerSettings" Target="../printerSettings/printerSettings24.bin"/><Relationship Id="rId6" Type="http://schemas.openxmlformats.org/officeDocument/2006/relationships/ctrlProp" Target="../ctrlProps/ctrlProp409.xml"/><Relationship Id="rId5" Type="http://schemas.openxmlformats.org/officeDocument/2006/relationships/ctrlProp" Target="../ctrlProps/ctrlProp408.xml"/><Relationship Id="rId4" Type="http://schemas.openxmlformats.org/officeDocument/2006/relationships/vmlDrawing" Target="../drawings/vmlDrawing33.vml"/></Relationships>
</file>

<file path=xl/worksheets/_rels/sheet19.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34.vml"/><Relationship Id="rId7" Type="http://schemas.openxmlformats.org/officeDocument/2006/relationships/ctrlProp" Target="../ctrlProps/ctrlProp413.xml"/><Relationship Id="rId2" Type="http://schemas.openxmlformats.org/officeDocument/2006/relationships/drawing" Target="../drawings/drawing20.xml"/><Relationship Id="rId1" Type="http://schemas.openxmlformats.org/officeDocument/2006/relationships/printerSettings" Target="../printerSettings/printerSettings25.bin"/><Relationship Id="rId6" Type="http://schemas.openxmlformats.org/officeDocument/2006/relationships/ctrlProp" Target="../ctrlProps/ctrlProp412.xml"/><Relationship Id="rId5" Type="http://schemas.openxmlformats.org/officeDocument/2006/relationships/ctrlProp" Target="../ctrlProps/ctrlProp411.xml"/><Relationship Id="rId4" Type="http://schemas.openxmlformats.org/officeDocument/2006/relationships/vmlDrawing" Target="../drawings/vmlDrawing35.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drawing" Target="../drawings/drawing2.x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printerSettings" Target="../printerSettings/printerSettings4.bin"/><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omments" Target="../comments1.xml"/><Relationship Id="rId5" Type="http://schemas.openxmlformats.org/officeDocument/2006/relationships/vmlDrawing" Target="../drawings/vmlDrawing4.v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vmlDrawing" Target="../drawings/vmlDrawing3.v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17.xml"/><Relationship Id="rId3" Type="http://schemas.openxmlformats.org/officeDocument/2006/relationships/vmlDrawing" Target="../drawings/vmlDrawing36.vml"/><Relationship Id="rId7" Type="http://schemas.openxmlformats.org/officeDocument/2006/relationships/ctrlProp" Target="../ctrlProps/ctrlProp416.xml"/><Relationship Id="rId2" Type="http://schemas.openxmlformats.org/officeDocument/2006/relationships/drawing" Target="../drawings/drawing21.xml"/><Relationship Id="rId1" Type="http://schemas.openxmlformats.org/officeDocument/2006/relationships/printerSettings" Target="../printerSettings/printerSettings26.bin"/><Relationship Id="rId6" Type="http://schemas.openxmlformats.org/officeDocument/2006/relationships/ctrlProp" Target="../ctrlProps/ctrlProp415.xml"/><Relationship Id="rId5" Type="http://schemas.openxmlformats.org/officeDocument/2006/relationships/ctrlProp" Target="../ctrlProps/ctrlProp414.xml"/><Relationship Id="rId4" Type="http://schemas.openxmlformats.org/officeDocument/2006/relationships/vmlDrawing" Target="../drawings/vmlDrawing37.vml"/><Relationship Id="rId9"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21.xml"/><Relationship Id="rId3" Type="http://schemas.openxmlformats.org/officeDocument/2006/relationships/vmlDrawing" Target="../drawings/vmlDrawing38.vml"/><Relationship Id="rId7" Type="http://schemas.openxmlformats.org/officeDocument/2006/relationships/ctrlProp" Target="../ctrlProps/ctrlProp420.xml"/><Relationship Id="rId2" Type="http://schemas.openxmlformats.org/officeDocument/2006/relationships/drawing" Target="../drawings/drawing22.xml"/><Relationship Id="rId1" Type="http://schemas.openxmlformats.org/officeDocument/2006/relationships/printerSettings" Target="../printerSettings/printerSettings27.bin"/><Relationship Id="rId6" Type="http://schemas.openxmlformats.org/officeDocument/2006/relationships/ctrlProp" Target="../ctrlProps/ctrlProp419.xml"/><Relationship Id="rId11" Type="http://schemas.openxmlformats.org/officeDocument/2006/relationships/comments" Target="../comments13.xml"/><Relationship Id="rId5" Type="http://schemas.openxmlformats.org/officeDocument/2006/relationships/ctrlProp" Target="../ctrlProps/ctrlProp418.xml"/><Relationship Id="rId10" Type="http://schemas.openxmlformats.org/officeDocument/2006/relationships/ctrlProp" Target="../ctrlProps/ctrlProp423.xml"/><Relationship Id="rId4" Type="http://schemas.openxmlformats.org/officeDocument/2006/relationships/vmlDrawing" Target="../drawings/vmlDrawing39.vml"/><Relationship Id="rId9" Type="http://schemas.openxmlformats.org/officeDocument/2006/relationships/ctrlProp" Target="../ctrlProps/ctrlProp42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0.vml"/><Relationship Id="rId7" Type="http://schemas.openxmlformats.org/officeDocument/2006/relationships/comments" Target="../comments14.xml"/><Relationship Id="rId2" Type="http://schemas.openxmlformats.org/officeDocument/2006/relationships/drawing" Target="../drawings/drawing23.xml"/><Relationship Id="rId1" Type="http://schemas.openxmlformats.org/officeDocument/2006/relationships/printerSettings" Target="../printerSettings/printerSettings28.bin"/><Relationship Id="rId6" Type="http://schemas.openxmlformats.org/officeDocument/2006/relationships/ctrlProp" Target="../ctrlProps/ctrlProp425.xml"/><Relationship Id="rId5" Type="http://schemas.openxmlformats.org/officeDocument/2006/relationships/ctrlProp" Target="../ctrlProps/ctrlProp424.xml"/><Relationship Id="rId4" Type="http://schemas.openxmlformats.org/officeDocument/2006/relationships/vmlDrawing" Target="../drawings/vmlDrawing41.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2.vml"/><Relationship Id="rId7" Type="http://schemas.openxmlformats.org/officeDocument/2006/relationships/comments" Target="../comments15.xml"/><Relationship Id="rId2" Type="http://schemas.openxmlformats.org/officeDocument/2006/relationships/drawing" Target="../drawings/drawing24.xml"/><Relationship Id="rId1" Type="http://schemas.openxmlformats.org/officeDocument/2006/relationships/printerSettings" Target="../printerSettings/printerSettings29.bin"/><Relationship Id="rId6" Type="http://schemas.openxmlformats.org/officeDocument/2006/relationships/ctrlProp" Target="../ctrlProps/ctrlProp427.xml"/><Relationship Id="rId5" Type="http://schemas.openxmlformats.org/officeDocument/2006/relationships/ctrlProp" Target="../ctrlProps/ctrlProp426.xml"/><Relationship Id="rId4" Type="http://schemas.openxmlformats.org/officeDocument/2006/relationships/vmlDrawing" Target="../drawings/vmlDrawing43.v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32.xml"/><Relationship Id="rId3" Type="http://schemas.openxmlformats.org/officeDocument/2006/relationships/vmlDrawing" Target="../drawings/vmlDrawing44.vml"/><Relationship Id="rId7" Type="http://schemas.openxmlformats.org/officeDocument/2006/relationships/ctrlProp" Target="../ctrlProps/ctrlProp431.xml"/><Relationship Id="rId2" Type="http://schemas.openxmlformats.org/officeDocument/2006/relationships/drawing" Target="../drawings/drawing25.xml"/><Relationship Id="rId1" Type="http://schemas.openxmlformats.org/officeDocument/2006/relationships/printerSettings" Target="../printerSettings/printerSettings30.bin"/><Relationship Id="rId6" Type="http://schemas.openxmlformats.org/officeDocument/2006/relationships/ctrlProp" Target="../ctrlProps/ctrlProp430.xml"/><Relationship Id="rId5" Type="http://schemas.openxmlformats.org/officeDocument/2006/relationships/ctrlProp" Target="../ctrlProps/ctrlProp429.xml"/><Relationship Id="rId10" Type="http://schemas.openxmlformats.org/officeDocument/2006/relationships/ctrlProp" Target="../ctrlProps/ctrlProp434.xml"/><Relationship Id="rId4" Type="http://schemas.openxmlformats.org/officeDocument/2006/relationships/ctrlProp" Target="../ctrlProps/ctrlProp428.xml"/><Relationship Id="rId9" Type="http://schemas.openxmlformats.org/officeDocument/2006/relationships/ctrlProp" Target="../ctrlProps/ctrlProp43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62.xml"/><Relationship Id="rId12"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vmlDrawing" Target="../drawings/vmlDrawing5.vml"/><Relationship Id="rId9"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50" Type="http://schemas.openxmlformats.org/officeDocument/2006/relationships/ctrlProp" Target="../ctrlProps/ctrlProp112.xml"/><Relationship Id="rId55" Type="http://schemas.openxmlformats.org/officeDocument/2006/relationships/ctrlProp" Target="../ctrlProps/ctrlProp117.xml"/><Relationship Id="rId63" Type="http://schemas.openxmlformats.org/officeDocument/2006/relationships/comments" Target="../comments3.xml"/><Relationship Id="rId7" Type="http://schemas.openxmlformats.org/officeDocument/2006/relationships/ctrlProp" Target="../ctrlProps/ctrlProp69.xml"/><Relationship Id="rId2" Type="http://schemas.openxmlformats.org/officeDocument/2006/relationships/drawing" Target="../drawings/drawing4.xml"/><Relationship Id="rId16" Type="http://schemas.openxmlformats.org/officeDocument/2006/relationships/ctrlProp" Target="../ctrlProps/ctrlProp78.xml"/><Relationship Id="rId20" Type="http://schemas.openxmlformats.org/officeDocument/2006/relationships/ctrlProp" Target="../ctrlProps/ctrlProp82.xml"/><Relationship Id="rId29" Type="http://schemas.openxmlformats.org/officeDocument/2006/relationships/ctrlProp" Target="../ctrlProps/ctrlProp91.xml"/><Relationship Id="rId41" Type="http://schemas.openxmlformats.org/officeDocument/2006/relationships/ctrlProp" Target="../ctrlProps/ctrlProp103.xml"/><Relationship Id="rId54" Type="http://schemas.openxmlformats.org/officeDocument/2006/relationships/ctrlProp" Target="../ctrlProps/ctrlProp116.xml"/><Relationship Id="rId62" Type="http://schemas.openxmlformats.org/officeDocument/2006/relationships/ctrlProp" Target="../ctrlProps/ctrlProp124.xml"/><Relationship Id="rId1" Type="http://schemas.openxmlformats.org/officeDocument/2006/relationships/printerSettings" Target="../printerSettings/printerSettings7.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3" Type="http://schemas.openxmlformats.org/officeDocument/2006/relationships/ctrlProp" Target="../ctrlProps/ctrlProp115.xml"/><Relationship Id="rId58" Type="http://schemas.openxmlformats.org/officeDocument/2006/relationships/ctrlProp" Target="../ctrlProps/ctrlProp120.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57" Type="http://schemas.openxmlformats.org/officeDocument/2006/relationships/ctrlProp" Target="../ctrlProps/ctrlProp119.xml"/><Relationship Id="rId61" Type="http://schemas.openxmlformats.org/officeDocument/2006/relationships/ctrlProp" Target="../ctrlProps/ctrlProp123.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4" Type="http://schemas.openxmlformats.org/officeDocument/2006/relationships/ctrlProp" Target="../ctrlProps/ctrlProp106.xml"/><Relationship Id="rId52" Type="http://schemas.openxmlformats.org/officeDocument/2006/relationships/ctrlProp" Target="../ctrlProps/ctrlProp114.xml"/><Relationship Id="rId60" Type="http://schemas.openxmlformats.org/officeDocument/2006/relationships/ctrlProp" Target="../ctrlProps/ctrlProp122.xml"/><Relationship Id="rId4" Type="http://schemas.openxmlformats.org/officeDocument/2006/relationships/vmlDrawing" Target="../drawings/vmlDrawing7.v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56" Type="http://schemas.openxmlformats.org/officeDocument/2006/relationships/ctrlProp" Target="../ctrlProps/ctrlProp118.xml"/><Relationship Id="rId8" Type="http://schemas.openxmlformats.org/officeDocument/2006/relationships/ctrlProp" Target="../ctrlProps/ctrlProp70.xml"/><Relationship Id="rId51" Type="http://schemas.openxmlformats.org/officeDocument/2006/relationships/ctrlProp" Target="../ctrlProps/ctrlProp113.xml"/><Relationship Id="rId3" Type="http://schemas.openxmlformats.org/officeDocument/2006/relationships/vmlDrawing" Target="../drawings/vmlDrawing6.v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59"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3" Type="http://schemas.openxmlformats.org/officeDocument/2006/relationships/drawing" Target="../drawings/drawing5.x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omments" Target="../comments4.xml"/><Relationship Id="rId2" Type="http://schemas.openxmlformats.org/officeDocument/2006/relationships/printerSettings" Target="../printerSettings/printerSettings9.bin"/><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8.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vmlDrawing" Target="../drawings/vmlDrawing9.v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vmlDrawing" Target="../drawings/vmlDrawing8.v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6.xml"/><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9" Type="http://schemas.openxmlformats.org/officeDocument/2006/relationships/ctrlProp" Target="../ctrlProps/ctrlProp177.xml"/><Relationship Id="rId3" Type="http://schemas.openxmlformats.org/officeDocument/2006/relationships/drawing" Target="../drawings/drawing6.xml"/><Relationship Id="rId21" Type="http://schemas.openxmlformats.org/officeDocument/2006/relationships/ctrlProp" Target="../ctrlProps/ctrlProp159.xml"/><Relationship Id="rId34" Type="http://schemas.openxmlformats.org/officeDocument/2006/relationships/ctrlProp" Target="../ctrlProps/ctrlProp172.xml"/><Relationship Id="rId42" Type="http://schemas.openxmlformats.org/officeDocument/2006/relationships/ctrlProp" Target="../ctrlProps/ctrlProp180.xml"/><Relationship Id="rId47" Type="http://schemas.openxmlformats.org/officeDocument/2006/relationships/comments" Target="../comments5.xml"/><Relationship Id="rId7" Type="http://schemas.openxmlformats.org/officeDocument/2006/relationships/ctrlProp" Target="../ctrlProps/ctrlProp145.x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46" Type="http://schemas.openxmlformats.org/officeDocument/2006/relationships/ctrlProp" Target="../ctrlProps/ctrlProp184.xml"/><Relationship Id="rId2" Type="http://schemas.openxmlformats.org/officeDocument/2006/relationships/printerSettings" Target="../printerSettings/printerSettings11.bin"/><Relationship Id="rId16" Type="http://schemas.openxmlformats.org/officeDocument/2006/relationships/ctrlProp" Target="../ctrlProps/ctrlProp154.xml"/><Relationship Id="rId20" Type="http://schemas.openxmlformats.org/officeDocument/2006/relationships/ctrlProp" Target="../ctrlProps/ctrlProp158.xml"/><Relationship Id="rId29" Type="http://schemas.openxmlformats.org/officeDocument/2006/relationships/ctrlProp" Target="../ctrlProps/ctrlProp167.xml"/><Relationship Id="rId41" Type="http://schemas.openxmlformats.org/officeDocument/2006/relationships/ctrlProp" Target="../ctrlProps/ctrlProp179.xml"/><Relationship Id="rId1" Type="http://schemas.openxmlformats.org/officeDocument/2006/relationships/printerSettings" Target="../printerSettings/printerSettings10.bin"/><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45" Type="http://schemas.openxmlformats.org/officeDocument/2006/relationships/ctrlProp" Target="../ctrlProps/ctrlProp183.xml"/><Relationship Id="rId5" Type="http://schemas.openxmlformats.org/officeDocument/2006/relationships/vmlDrawing" Target="../drawings/vmlDrawing11.v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10" Type="http://schemas.openxmlformats.org/officeDocument/2006/relationships/ctrlProp" Target="../ctrlProps/ctrlProp148.xml"/><Relationship Id="rId19" Type="http://schemas.openxmlformats.org/officeDocument/2006/relationships/ctrlProp" Target="../ctrlProps/ctrlProp157.xml"/><Relationship Id="rId31" Type="http://schemas.openxmlformats.org/officeDocument/2006/relationships/ctrlProp" Target="../ctrlProps/ctrlProp169.xml"/><Relationship Id="rId44" Type="http://schemas.openxmlformats.org/officeDocument/2006/relationships/ctrlProp" Target="../ctrlProps/ctrlProp182.xml"/><Relationship Id="rId4" Type="http://schemas.openxmlformats.org/officeDocument/2006/relationships/vmlDrawing" Target="../drawings/vmlDrawing10.v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9" Type="http://schemas.openxmlformats.org/officeDocument/2006/relationships/comments" Target="../comments6.xml"/><Relationship Id="rId3" Type="http://schemas.openxmlformats.org/officeDocument/2006/relationships/vmlDrawing" Target="../drawings/vmlDrawing12.vml"/><Relationship Id="rId21" Type="http://schemas.openxmlformats.org/officeDocument/2006/relationships/ctrlProp" Target="../ctrlProps/ctrlProp201.xml"/><Relationship Id="rId34" Type="http://schemas.openxmlformats.org/officeDocument/2006/relationships/ctrlProp" Target="../ctrlProps/ctrlProp214.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38" Type="http://schemas.openxmlformats.org/officeDocument/2006/relationships/ctrlProp" Target="../ctrlProps/ctrlProp218.xml"/><Relationship Id="rId2" Type="http://schemas.openxmlformats.org/officeDocument/2006/relationships/drawing" Target="../drawings/drawing7.xml"/><Relationship Id="rId16" Type="http://schemas.openxmlformats.org/officeDocument/2006/relationships/ctrlProp" Target="../ctrlProps/ctrlProp196.xml"/><Relationship Id="rId20" Type="http://schemas.openxmlformats.org/officeDocument/2006/relationships/ctrlProp" Target="../ctrlProps/ctrlProp200.xml"/><Relationship Id="rId29" Type="http://schemas.openxmlformats.org/officeDocument/2006/relationships/ctrlProp" Target="../ctrlProps/ctrlProp209.xml"/><Relationship Id="rId1" Type="http://schemas.openxmlformats.org/officeDocument/2006/relationships/printerSettings" Target="../printerSettings/printerSettings12.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37" Type="http://schemas.openxmlformats.org/officeDocument/2006/relationships/ctrlProp" Target="../ctrlProps/ctrlProp217.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36" Type="http://schemas.openxmlformats.org/officeDocument/2006/relationships/ctrlProp" Target="../ctrlProps/ctrlProp216.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 Type="http://schemas.openxmlformats.org/officeDocument/2006/relationships/vmlDrawing" Target="../drawings/vmlDrawing13.v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35" Type="http://schemas.openxmlformats.org/officeDocument/2006/relationships/ctrlProp" Target="../ctrlProps/ctrlProp21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2.xml"/><Relationship Id="rId3" Type="http://schemas.openxmlformats.org/officeDocument/2006/relationships/vmlDrawing" Target="../drawings/vmlDrawing14.vml"/><Relationship Id="rId7" Type="http://schemas.openxmlformats.org/officeDocument/2006/relationships/ctrlProp" Target="../ctrlProps/ctrlProp221.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220.xml"/><Relationship Id="rId5" Type="http://schemas.openxmlformats.org/officeDocument/2006/relationships/ctrlProp" Target="../ctrlProps/ctrlProp219.xml"/><Relationship Id="rId10" Type="http://schemas.openxmlformats.org/officeDocument/2006/relationships/ctrlProp" Target="../ctrlProps/ctrlProp224.xml"/><Relationship Id="rId4" Type="http://schemas.openxmlformats.org/officeDocument/2006/relationships/vmlDrawing" Target="../drawings/vmlDrawing15.vml"/><Relationship Id="rId9"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indexed="11"/>
  </sheetPr>
  <dimension ref="A1:BB49"/>
  <sheetViews>
    <sheetView showGridLines="0" showRowColHeaders="0" showZeros="0" tabSelected="1" showOutlineSymbols="0" zoomScaleNormal="100" workbookViewId="0">
      <selection activeCell="C43" sqref="C43:Z43"/>
    </sheetView>
  </sheetViews>
  <sheetFormatPr baseColWidth="10" defaultRowHeight="12.75" x14ac:dyDescent="0.2"/>
  <cols>
    <col min="1" max="1" width="35.7109375" customWidth="1"/>
    <col min="2" max="2" width="1.7109375" customWidth="1"/>
    <col min="3" max="3" width="2.28515625" customWidth="1"/>
    <col min="4" max="4" width="2.42578125" customWidth="1"/>
    <col min="5" max="51" width="1.7109375" customWidth="1"/>
    <col min="52" max="52" width="2.42578125" customWidth="1"/>
    <col min="53" max="53" width="1.140625" customWidth="1"/>
  </cols>
  <sheetData>
    <row r="1" spans="2:53" ht="18.75" customHeight="1" x14ac:dyDescent="0.2">
      <c r="B1" s="930" t="s">
        <v>947</v>
      </c>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931"/>
      <c r="AR1" s="931"/>
      <c r="AS1" s="931"/>
      <c r="AT1" s="931"/>
      <c r="AU1" s="931"/>
      <c r="AV1" s="931"/>
      <c r="AW1" s="931"/>
      <c r="AX1" s="931"/>
      <c r="AY1" s="931"/>
      <c r="AZ1" s="931"/>
      <c r="BA1" s="932"/>
    </row>
    <row r="2" spans="2:53" ht="18.75" customHeight="1" thickBot="1" x14ac:dyDescent="0.25">
      <c r="B2" s="933" t="s">
        <v>948</v>
      </c>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5"/>
    </row>
    <row r="3" spans="2:53" ht="9" customHeight="1" x14ac:dyDescent="0.2">
      <c r="B3" s="887"/>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938"/>
    </row>
    <row r="4" spans="2:53" ht="15.75" customHeight="1" x14ac:dyDescent="0.2">
      <c r="B4" s="25"/>
      <c r="C4" s="929" t="s">
        <v>104</v>
      </c>
      <c r="D4" s="929"/>
      <c r="E4" s="939"/>
      <c r="F4" s="939"/>
      <c r="G4" s="939"/>
      <c r="H4" s="939"/>
      <c r="I4" s="939"/>
      <c r="J4" s="939"/>
      <c r="K4" s="939"/>
      <c r="L4" s="847"/>
      <c r="M4" s="874" t="s">
        <v>744</v>
      </c>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4"/>
      <c r="AZ4" s="874"/>
      <c r="BA4" s="905"/>
    </row>
    <row r="5" spans="2:53" ht="18" customHeight="1" x14ac:dyDescent="0.2">
      <c r="B5" s="887"/>
      <c r="C5" s="888"/>
      <c r="D5" s="888"/>
      <c r="E5" s="888"/>
      <c r="F5" s="874" t="s">
        <v>715</v>
      </c>
      <c r="G5" s="874"/>
      <c r="H5" s="874"/>
      <c r="I5" s="874"/>
      <c r="J5" s="874"/>
      <c r="K5" s="888"/>
      <c r="L5" s="888"/>
      <c r="M5" s="907" t="s">
        <v>714</v>
      </c>
      <c r="N5" s="907"/>
      <c r="O5" s="907"/>
      <c r="P5" s="907"/>
      <c r="Q5" s="907"/>
      <c r="R5" s="888"/>
      <c r="S5" s="888"/>
      <c r="T5" s="907" t="s">
        <v>713</v>
      </c>
      <c r="U5" s="907"/>
      <c r="V5" s="907"/>
      <c r="W5" s="907"/>
      <c r="X5" s="907"/>
      <c r="Y5" s="888"/>
      <c r="Z5" s="888"/>
      <c r="AA5" s="874" t="s">
        <v>712</v>
      </c>
      <c r="AB5" s="874"/>
      <c r="AC5" s="874"/>
      <c r="AD5" s="874"/>
      <c r="AE5" s="874"/>
      <c r="AF5" s="874"/>
      <c r="AG5" s="874"/>
      <c r="AH5" s="874"/>
      <c r="AI5" s="874"/>
      <c r="AJ5" s="888"/>
      <c r="AK5" s="888"/>
      <c r="AL5" s="937"/>
      <c r="AM5" s="937"/>
      <c r="AN5" s="937"/>
      <c r="AO5" s="937"/>
      <c r="AP5" s="937"/>
      <c r="AQ5" s="937"/>
      <c r="AR5" s="937"/>
      <c r="AS5" s="937"/>
      <c r="AT5" s="937"/>
      <c r="AU5" s="937"/>
      <c r="AV5" s="937"/>
      <c r="AW5" s="937"/>
      <c r="AX5" s="937"/>
      <c r="AY5" s="937"/>
      <c r="AZ5" s="937"/>
      <c r="BA5" s="873"/>
    </row>
    <row r="6" spans="2:53" ht="4.5" customHeight="1" x14ac:dyDescent="0.2">
      <c r="B6" s="887"/>
      <c r="C6" s="888"/>
      <c r="D6" s="888"/>
      <c r="E6" s="888"/>
      <c r="F6" s="874"/>
      <c r="G6" s="874"/>
      <c r="H6" s="874"/>
      <c r="I6" s="874"/>
      <c r="J6" s="874"/>
      <c r="K6" s="888"/>
      <c r="L6" s="888"/>
      <c r="M6" s="907"/>
      <c r="N6" s="907"/>
      <c r="O6" s="907"/>
      <c r="P6" s="907"/>
      <c r="Q6" s="907"/>
      <c r="R6" s="888"/>
      <c r="S6" s="888"/>
      <c r="T6" s="907"/>
      <c r="U6" s="907"/>
      <c r="V6" s="907"/>
      <c r="W6" s="907"/>
      <c r="X6" s="907"/>
      <c r="Y6" s="888"/>
      <c r="Z6" s="888"/>
      <c r="AA6" s="874"/>
      <c r="AB6" s="874"/>
      <c r="AC6" s="874"/>
      <c r="AD6" s="874"/>
      <c r="AE6" s="874"/>
      <c r="AF6" s="874"/>
      <c r="AG6" s="874"/>
      <c r="AH6" s="874"/>
      <c r="AI6" s="874"/>
      <c r="AJ6" s="888"/>
      <c r="AK6" s="888"/>
      <c r="AL6" s="888"/>
      <c r="AM6" s="888"/>
      <c r="AN6" s="888"/>
      <c r="AO6" s="888"/>
      <c r="AP6" s="888"/>
      <c r="AQ6" s="888"/>
      <c r="AR6" s="888"/>
      <c r="AS6" s="888"/>
      <c r="AT6" s="888"/>
      <c r="AU6" s="888"/>
      <c r="AV6" s="888"/>
      <c r="AW6" s="888"/>
      <c r="AX6" s="888"/>
      <c r="AY6" s="888"/>
      <c r="AZ6" s="888"/>
      <c r="BA6" s="873"/>
    </row>
    <row r="7" spans="2:53" s="1" customFormat="1" ht="18" customHeight="1" x14ac:dyDescent="0.2">
      <c r="B7" s="27"/>
      <c r="C7" s="874" t="s">
        <v>108</v>
      </c>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905"/>
    </row>
    <row r="8" spans="2:53" ht="18" customHeight="1" x14ac:dyDescent="0.2">
      <c r="B8" s="25"/>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7"/>
      <c r="AY8" s="937"/>
      <c r="AZ8" s="937"/>
      <c r="BA8" s="26" t="s">
        <v>105</v>
      </c>
    </row>
    <row r="9" spans="2:53" ht="4.5" customHeight="1" x14ac:dyDescent="0.2">
      <c r="B9" s="904"/>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2"/>
      <c r="AY9" s="872"/>
      <c r="AZ9" s="872"/>
      <c r="BA9" s="936"/>
    </row>
    <row r="10" spans="2:53" ht="18" customHeight="1" x14ac:dyDescent="0.2">
      <c r="B10" s="25"/>
      <c r="C10" s="874" t="s">
        <v>106</v>
      </c>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905"/>
    </row>
    <row r="11" spans="2:53" ht="18" customHeight="1" x14ac:dyDescent="0.2">
      <c r="B11" s="25"/>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c r="AN11" s="937"/>
      <c r="AO11" s="937"/>
      <c r="AP11" s="937"/>
      <c r="AQ11" s="937"/>
      <c r="AR11" s="937"/>
      <c r="AS11" s="937"/>
      <c r="AT11" s="937"/>
      <c r="AU11" s="937"/>
      <c r="AV11" s="937"/>
      <c r="AW11" s="937"/>
      <c r="AX11" s="937"/>
      <c r="AY11" s="937"/>
      <c r="AZ11" s="937"/>
      <c r="BA11" s="26" t="s">
        <v>105</v>
      </c>
    </row>
    <row r="12" spans="2:53" ht="4.5" customHeight="1" x14ac:dyDescent="0.2">
      <c r="B12" s="904"/>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2"/>
      <c r="AQ12" s="872"/>
      <c r="AR12" s="872"/>
      <c r="AS12" s="872"/>
      <c r="AT12" s="872"/>
      <c r="AU12" s="872"/>
      <c r="AV12" s="872"/>
      <c r="AW12" s="872"/>
      <c r="AX12" s="872"/>
      <c r="AY12" s="872"/>
      <c r="AZ12" s="872"/>
      <c r="BA12" s="936"/>
    </row>
    <row r="13" spans="2:53" ht="15.75" customHeight="1" x14ac:dyDescent="0.2">
      <c r="B13" s="25"/>
      <c r="C13" s="874" t="s">
        <v>107</v>
      </c>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4"/>
      <c r="AX13" s="874"/>
      <c r="AY13" s="874"/>
      <c r="AZ13" s="874"/>
      <c r="BA13" s="905"/>
    </row>
    <row r="14" spans="2:53" s="1" customFormat="1" ht="15.75" customHeight="1" x14ac:dyDescent="0.2">
      <c r="B14" s="27"/>
      <c r="C14" s="907" t="s">
        <v>190</v>
      </c>
      <c r="D14" s="907"/>
      <c r="E14" s="907"/>
      <c r="F14" s="907"/>
      <c r="G14" s="907"/>
      <c r="H14" s="907"/>
      <c r="I14" s="907"/>
      <c r="J14" s="907"/>
      <c r="K14" s="907"/>
      <c r="L14" s="907"/>
      <c r="M14" s="907"/>
      <c r="N14" s="907"/>
      <c r="O14" s="907"/>
      <c r="P14" s="907"/>
      <c r="Q14" s="907"/>
      <c r="R14" s="907"/>
      <c r="S14" s="907"/>
      <c r="T14" s="941"/>
      <c r="U14" s="941"/>
      <c r="V14" s="941"/>
      <c r="W14" s="941"/>
      <c r="X14" s="941"/>
      <c r="Y14" s="941"/>
      <c r="Z14" s="941"/>
      <c r="AA14" s="941"/>
      <c r="AB14" s="941"/>
      <c r="AC14" s="941"/>
      <c r="AD14" s="941"/>
      <c r="AE14" s="941"/>
      <c r="AF14" s="149" t="s">
        <v>110</v>
      </c>
      <c r="AG14" s="65"/>
      <c r="AH14" s="65"/>
      <c r="AI14" s="65"/>
      <c r="AJ14" s="65"/>
      <c r="AK14" s="65"/>
      <c r="AL14" s="65"/>
      <c r="AM14" s="65"/>
      <c r="AN14" s="65"/>
      <c r="AO14" s="65"/>
      <c r="AP14" s="65"/>
      <c r="AQ14" s="65"/>
      <c r="AR14" s="65"/>
      <c r="AS14" s="65"/>
      <c r="AT14" s="65"/>
      <c r="AU14" s="65"/>
      <c r="AV14" s="65"/>
      <c r="AW14" s="65"/>
      <c r="AX14" s="65"/>
      <c r="AY14" s="65"/>
      <c r="AZ14" s="65"/>
      <c r="BA14" s="28"/>
    </row>
    <row r="15" spans="2:53" ht="18" customHeight="1" x14ac:dyDescent="0.2">
      <c r="B15" s="25"/>
      <c r="C15" s="874" t="s">
        <v>191</v>
      </c>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906"/>
      <c r="AF15" s="906"/>
      <c r="AG15" s="906"/>
      <c r="AH15" s="906"/>
      <c r="AI15" s="906"/>
      <c r="AJ15" s="907" t="s">
        <v>192</v>
      </c>
      <c r="AK15" s="907"/>
      <c r="AL15" s="907"/>
      <c r="AM15" s="907"/>
      <c r="AN15" s="907"/>
      <c r="AO15" s="907"/>
      <c r="AP15" s="907"/>
      <c r="AQ15" s="940"/>
      <c r="AR15" s="940"/>
      <c r="AS15" s="940"/>
      <c r="AT15" s="940"/>
      <c r="AU15" s="940"/>
      <c r="AV15" s="874" t="s">
        <v>193</v>
      </c>
      <c r="AW15" s="874"/>
      <c r="AX15" s="874"/>
      <c r="AY15" s="874"/>
      <c r="AZ15" s="874"/>
      <c r="BA15" s="905"/>
    </row>
    <row r="16" spans="2:53" ht="4.5" customHeight="1" x14ac:dyDescent="0.2">
      <c r="B16" s="904"/>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2"/>
      <c r="AQ16" s="872"/>
      <c r="AR16" s="872"/>
      <c r="AS16" s="872"/>
      <c r="AT16" s="872"/>
      <c r="AU16" s="872"/>
      <c r="AV16" s="872"/>
      <c r="AW16" s="872"/>
      <c r="AX16" s="872"/>
      <c r="AY16" s="872"/>
      <c r="AZ16" s="872"/>
      <c r="BA16" s="936"/>
    </row>
    <row r="17" spans="1:54" ht="6" customHeight="1" x14ac:dyDescent="0.2">
      <c r="B17" s="916"/>
      <c r="C17" s="917"/>
      <c r="D17" s="917"/>
      <c r="E17" s="917"/>
      <c r="F17" s="917"/>
      <c r="G17" s="917"/>
      <c r="H17" s="917"/>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7"/>
      <c r="AL17" s="917"/>
      <c r="AM17" s="917"/>
      <c r="AN17" s="917"/>
      <c r="AO17" s="917"/>
      <c r="AP17" s="917"/>
      <c r="AQ17" s="917"/>
      <c r="AR17" s="917"/>
      <c r="AS17" s="917"/>
      <c r="AT17" s="917"/>
      <c r="AU17" s="917"/>
      <c r="AV17" s="917"/>
      <c r="AW17" s="917"/>
      <c r="AX17" s="917"/>
      <c r="AY17" s="917"/>
      <c r="AZ17" s="917"/>
      <c r="BA17" s="918"/>
    </row>
    <row r="18" spans="1:54" ht="89.25" customHeight="1" x14ac:dyDescent="0.2">
      <c r="A18" s="36"/>
      <c r="B18" s="25"/>
      <c r="C18" s="889" t="s">
        <v>335</v>
      </c>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89"/>
      <c r="AT18" s="889"/>
      <c r="AU18" s="889"/>
      <c r="AV18" s="889"/>
      <c r="AW18" s="889"/>
      <c r="AX18" s="889"/>
      <c r="AY18" s="889"/>
      <c r="AZ18" s="889"/>
      <c r="BA18" s="26"/>
    </row>
    <row r="19" spans="1:54" ht="21" customHeight="1" x14ac:dyDescent="0.2">
      <c r="B19" s="887"/>
      <c r="C19" s="888"/>
      <c r="D19" s="888"/>
      <c r="E19" s="888"/>
      <c r="F19" s="923" t="s">
        <v>716</v>
      </c>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192"/>
      <c r="AJ19" s="910"/>
      <c r="AK19" s="911"/>
      <c r="AL19" s="912" t="s">
        <v>717</v>
      </c>
      <c r="AM19" s="912"/>
      <c r="AN19" s="912"/>
      <c r="AO19" s="912"/>
      <c r="AP19" s="912"/>
      <c r="AQ19" s="912"/>
      <c r="AR19" s="913"/>
      <c r="AS19" s="192"/>
      <c r="AT19" s="908"/>
      <c r="AU19" s="909"/>
      <c r="AV19" s="912" t="s">
        <v>718</v>
      </c>
      <c r="AW19" s="912"/>
      <c r="AX19" s="912"/>
      <c r="AY19" s="912"/>
      <c r="AZ19" s="912"/>
      <c r="BA19" s="26"/>
    </row>
    <row r="20" spans="1:54" ht="21" customHeight="1" x14ac:dyDescent="0.2">
      <c r="B20" s="887"/>
      <c r="C20" s="888"/>
      <c r="D20" s="888"/>
      <c r="E20" s="888"/>
      <c r="F20" s="879" t="s">
        <v>911</v>
      </c>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193"/>
      <c r="AJ20" s="881"/>
      <c r="AK20" s="882"/>
      <c r="AL20" s="914" t="s">
        <v>717</v>
      </c>
      <c r="AM20" s="914"/>
      <c r="AN20" s="914"/>
      <c r="AO20" s="914"/>
      <c r="AP20" s="914"/>
      <c r="AQ20" s="914"/>
      <c r="AR20" s="915"/>
      <c r="AS20" s="193"/>
      <c r="AT20" s="908"/>
      <c r="AU20" s="909"/>
      <c r="AV20" s="912" t="s">
        <v>718</v>
      </c>
      <c r="AW20" s="912"/>
      <c r="AX20" s="912"/>
      <c r="AY20" s="912"/>
      <c r="AZ20" s="912"/>
      <c r="BA20" s="26"/>
    </row>
    <row r="21" spans="1:54" ht="21" customHeight="1" x14ac:dyDescent="0.2">
      <c r="B21" s="887"/>
      <c r="C21" s="888"/>
      <c r="D21" s="888"/>
      <c r="E21" s="888"/>
      <c r="F21" s="879" t="s">
        <v>907</v>
      </c>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193"/>
      <c r="AJ21" s="881"/>
      <c r="AK21" s="882"/>
      <c r="AL21" s="912" t="s">
        <v>717</v>
      </c>
      <c r="AM21" s="912"/>
      <c r="AN21" s="912"/>
      <c r="AO21" s="912"/>
      <c r="AP21" s="912"/>
      <c r="AQ21" s="912"/>
      <c r="AR21" s="913"/>
      <c r="AS21" s="193"/>
      <c r="AT21" s="908"/>
      <c r="AU21" s="909"/>
      <c r="AV21" s="912" t="s">
        <v>718</v>
      </c>
      <c r="AW21" s="912"/>
      <c r="AX21" s="912"/>
      <c r="AY21" s="912"/>
      <c r="AZ21" s="912"/>
      <c r="BA21" s="26"/>
    </row>
    <row r="22" spans="1:54" ht="21" customHeight="1" x14ac:dyDescent="0.2">
      <c r="B22" s="887"/>
      <c r="C22" s="888"/>
      <c r="D22" s="888"/>
      <c r="E22" s="888"/>
      <c r="F22" s="879" t="s">
        <v>908</v>
      </c>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193"/>
      <c r="AJ22" s="881"/>
      <c r="AK22" s="882"/>
      <c r="AL22" s="912" t="s">
        <v>717</v>
      </c>
      <c r="AM22" s="912"/>
      <c r="AN22" s="912"/>
      <c r="AO22" s="912"/>
      <c r="AP22" s="912"/>
      <c r="AQ22" s="912"/>
      <c r="AR22" s="913"/>
      <c r="AS22" s="193"/>
      <c r="AT22" s="908"/>
      <c r="AU22" s="909"/>
      <c r="AV22" s="912" t="s">
        <v>718</v>
      </c>
      <c r="AW22" s="912"/>
      <c r="AX22" s="912"/>
      <c r="AY22" s="912"/>
      <c r="AZ22" s="912"/>
      <c r="BA22" s="26"/>
    </row>
    <row r="23" spans="1:54" ht="21" customHeight="1" x14ac:dyDescent="0.2">
      <c r="B23" s="887"/>
      <c r="C23" s="888"/>
      <c r="D23" s="888"/>
      <c r="E23" s="888"/>
      <c r="F23" s="919" t="s">
        <v>909</v>
      </c>
      <c r="G23" s="920"/>
      <c r="H23" s="920"/>
      <c r="I23" s="920"/>
      <c r="J23" s="920"/>
      <c r="K23" s="920"/>
      <c r="L23" s="920"/>
      <c r="M23" s="920"/>
      <c r="N23" s="920"/>
      <c r="O23" s="920"/>
      <c r="P23" s="920"/>
      <c r="Q23" s="920"/>
      <c r="R23" s="920"/>
      <c r="S23" s="920"/>
      <c r="T23" s="920"/>
      <c r="U23" s="920"/>
      <c r="V23" s="920"/>
      <c r="W23" s="920"/>
      <c r="X23" s="920"/>
      <c r="Y23" s="920"/>
      <c r="Z23" s="920"/>
      <c r="AA23" s="920"/>
      <c r="AB23" s="920"/>
      <c r="AC23" s="920"/>
      <c r="AD23" s="920"/>
      <c r="AE23" s="920"/>
      <c r="AF23" s="920"/>
      <c r="AG23" s="920"/>
      <c r="AH23" s="920"/>
      <c r="AI23" s="194"/>
      <c r="AJ23" s="925"/>
      <c r="AK23" s="926"/>
      <c r="AL23" s="921" t="s">
        <v>717</v>
      </c>
      <c r="AM23" s="921"/>
      <c r="AN23" s="921"/>
      <c r="AO23" s="921"/>
      <c r="AP23" s="921"/>
      <c r="AQ23" s="921"/>
      <c r="AR23" s="922"/>
      <c r="AS23" s="194"/>
      <c r="AT23" s="927"/>
      <c r="AU23" s="928"/>
      <c r="AV23" s="921" t="s">
        <v>718</v>
      </c>
      <c r="AW23" s="921"/>
      <c r="AX23" s="921"/>
      <c r="AY23" s="921"/>
      <c r="AZ23" s="921"/>
      <c r="BA23" s="26"/>
    </row>
    <row r="24" spans="1:54" ht="6" customHeight="1" x14ac:dyDescent="0.2">
      <c r="B24" s="884"/>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885"/>
      <c r="BA24" s="886"/>
    </row>
    <row r="25" spans="1:54" ht="24" customHeight="1" x14ac:dyDescent="0.2">
      <c r="B25" s="14"/>
      <c r="C25" s="874" t="s">
        <v>109</v>
      </c>
      <c r="D25" s="874"/>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15"/>
    </row>
    <row r="26" spans="1:54" ht="18" customHeight="1" x14ac:dyDescent="0.2">
      <c r="B26" s="14"/>
      <c r="C26" s="876">
        <v>0</v>
      </c>
      <c r="D26" s="876"/>
      <c r="E26" s="876"/>
      <c r="F26" s="874" t="s">
        <v>901</v>
      </c>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7" t="str">
        <f>IF(AND(E4&lt;&gt;"",C26=1),E4+1,"")</f>
        <v/>
      </c>
      <c r="AF26" s="877"/>
      <c r="AG26" s="877"/>
      <c r="AH26" s="877"/>
      <c r="AI26" s="877"/>
      <c r="AJ26" s="877"/>
      <c r="AK26" s="877"/>
      <c r="AL26" s="875" t="s">
        <v>110</v>
      </c>
      <c r="AM26" s="875"/>
      <c r="AN26" s="875"/>
      <c r="AO26" s="875"/>
      <c r="AP26" s="875"/>
      <c r="AQ26" s="875"/>
      <c r="AR26" s="875"/>
      <c r="AS26" s="875"/>
      <c r="AT26" s="875"/>
      <c r="AU26" s="875"/>
      <c r="AV26" s="875"/>
      <c r="AW26" s="875"/>
      <c r="AX26" s="875"/>
      <c r="AY26" s="875"/>
      <c r="AZ26" s="875"/>
      <c r="BA26" s="15"/>
    </row>
    <row r="27" spans="1:54" ht="4.5" customHeight="1" x14ac:dyDescent="0.2">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872"/>
      <c r="AM27" s="872"/>
      <c r="AN27" s="872"/>
      <c r="AO27" s="872"/>
      <c r="AP27" s="872"/>
      <c r="AQ27" s="872"/>
      <c r="AR27" s="872"/>
      <c r="AS27" s="872"/>
      <c r="AT27" s="872"/>
      <c r="AU27" s="872"/>
      <c r="AV27" s="872"/>
      <c r="AW27" s="872"/>
      <c r="AX27" s="872"/>
      <c r="AY27" s="872"/>
      <c r="AZ27" s="872"/>
      <c r="BA27" s="873"/>
    </row>
    <row r="28" spans="1:54" ht="18" customHeight="1" x14ac:dyDescent="0.2">
      <c r="B28" s="14"/>
      <c r="C28" s="878" t="s">
        <v>52</v>
      </c>
      <c r="D28" s="878"/>
      <c r="E28" s="878"/>
      <c r="F28" s="874" t="s">
        <v>113</v>
      </c>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15"/>
    </row>
    <row r="29" spans="1:54" ht="4.5" customHeight="1" x14ac:dyDescent="0.2">
      <c r="B29" s="884"/>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5"/>
      <c r="AY29" s="885"/>
      <c r="AZ29" s="885"/>
      <c r="BA29" s="886"/>
    </row>
    <row r="30" spans="1:54" ht="24" customHeight="1" x14ac:dyDescent="0.2">
      <c r="B30" s="14"/>
      <c r="C30" s="883" t="s">
        <v>111</v>
      </c>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883"/>
      <c r="AY30" s="883"/>
      <c r="AZ30" s="883"/>
      <c r="BA30" s="15"/>
    </row>
    <row r="31" spans="1:54" ht="21" customHeight="1" x14ac:dyDescent="0.2">
      <c r="B31" s="14"/>
      <c r="C31" s="34" t="s">
        <v>91</v>
      </c>
      <c r="D31" s="874" t="s">
        <v>112</v>
      </c>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66"/>
      <c r="AL31" s="866"/>
      <c r="AM31" s="866"/>
      <c r="AN31" s="866"/>
      <c r="AO31" s="867" t="s">
        <v>116</v>
      </c>
      <c r="AP31" s="867"/>
      <c r="AQ31" s="867"/>
      <c r="AR31" s="867"/>
      <c r="AS31" s="867"/>
      <c r="AT31" s="870"/>
      <c r="AU31" s="870"/>
      <c r="AV31" s="868" t="s">
        <v>944</v>
      </c>
      <c r="AW31" s="869"/>
      <c r="AX31" s="869"/>
      <c r="AY31" s="869"/>
      <c r="AZ31" s="869"/>
      <c r="BA31" s="869"/>
      <c r="BB31" s="151"/>
    </row>
    <row r="32" spans="1:54" ht="6" customHeight="1" x14ac:dyDescent="0.2">
      <c r="B32" s="871"/>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872"/>
      <c r="AZ32" s="872"/>
      <c r="BA32" s="873"/>
    </row>
    <row r="33" spans="1:54" ht="21" customHeight="1" x14ac:dyDescent="0.2">
      <c r="B33" s="14"/>
      <c r="C33" s="34" t="s">
        <v>92</v>
      </c>
      <c r="D33" s="874" t="s">
        <v>117</v>
      </c>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66"/>
      <c r="AL33" s="866"/>
      <c r="AM33" s="866"/>
      <c r="AN33" s="866"/>
      <c r="AO33" s="867" t="s">
        <v>116</v>
      </c>
      <c r="AP33" s="867"/>
      <c r="AQ33" s="867"/>
      <c r="AR33" s="867"/>
      <c r="AS33" s="867"/>
      <c r="AT33" s="867"/>
      <c r="AU33" s="867"/>
      <c r="AV33" s="868" t="s">
        <v>944</v>
      </c>
      <c r="AW33" s="869"/>
      <c r="AX33" s="869"/>
      <c r="AY33" s="869"/>
      <c r="AZ33" s="869"/>
      <c r="BA33" s="869"/>
      <c r="BB33" s="151"/>
    </row>
    <row r="34" spans="1:54" ht="6" customHeight="1" x14ac:dyDescent="0.2">
      <c r="B34" s="871"/>
      <c r="C34" s="872"/>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2"/>
      <c r="AQ34" s="872"/>
      <c r="AR34" s="872"/>
      <c r="AS34" s="872"/>
      <c r="AT34" s="872"/>
      <c r="AU34" s="872"/>
      <c r="AV34" s="872"/>
      <c r="AW34" s="872"/>
      <c r="AX34" s="872"/>
      <c r="AY34" s="872"/>
      <c r="AZ34" s="872"/>
      <c r="BA34" s="873"/>
    </row>
    <row r="35" spans="1:54" ht="21" customHeight="1" x14ac:dyDescent="0.2">
      <c r="B35" s="14"/>
      <c r="C35" s="34" t="s">
        <v>93</v>
      </c>
      <c r="D35" s="874" t="s">
        <v>194</v>
      </c>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66"/>
      <c r="AL35" s="866"/>
      <c r="AM35" s="866"/>
      <c r="AN35" s="866"/>
      <c r="AO35" s="867" t="s">
        <v>116</v>
      </c>
      <c r="AP35" s="867"/>
      <c r="AQ35" s="867"/>
      <c r="AR35" s="867"/>
      <c r="AS35" s="867"/>
      <c r="AT35" s="867"/>
      <c r="AU35" s="867"/>
      <c r="AV35" s="868" t="s">
        <v>944</v>
      </c>
      <c r="AW35" s="869"/>
      <c r="AX35" s="869"/>
      <c r="AY35" s="869"/>
      <c r="AZ35" s="869"/>
      <c r="BA35" s="869"/>
      <c r="BB35" s="151"/>
    </row>
    <row r="36" spans="1:54" ht="6" customHeight="1" x14ac:dyDescent="0.2">
      <c r="B36" s="871"/>
      <c r="C36" s="872"/>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2"/>
      <c r="AY36" s="872"/>
      <c r="AZ36" s="872"/>
      <c r="BA36" s="873"/>
    </row>
    <row r="37" spans="1:54" ht="21" customHeight="1" x14ac:dyDescent="0.2">
      <c r="B37" s="14"/>
      <c r="C37" s="34" t="s">
        <v>94</v>
      </c>
      <c r="D37" s="874" t="s">
        <v>115</v>
      </c>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66"/>
      <c r="AL37" s="866"/>
      <c r="AM37" s="866"/>
      <c r="AN37" s="866"/>
      <c r="AO37" s="867" t="s">
        <v>116</v>
      </c>
      <c r="AP37" s="867"/>
      <c r="AQ37" s="867"/>
      <c r="AR37" s="867"/>
      <c r="AS37" s="867"/>
      <c r="AT37" s="867"/>
      <c r="AU37" s="867"/>
      <c r="AV37" s="868" t="s">
        <v>944</v>
      </c>
      <c r="AW37" s="869"/>
      <c r="AX37" s="869"/>
      <c r="AY37" s="869"/>
      <c r="AZ37" s="869"/>
      <c r="BA37" s="869"/>
      <c r="BB37" s="151"/>
    </row>
    <row r="38" spans="1:54" ht="6" customHeight="1" thickBot="1" x14ac:dyDescent="0.25">
      <c r="B38" s="897"/>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9"/>
    </row>
    <row r="39" spans="1:54" ht="6" customHeight="1" x14ac:dyDescent="0.2">
      <c r="B39" s="900"/>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1"/>
      <c r="AR39" s="901"/>
      <c r="AS39" s="901"/>
      <c r="AT39" s="901"/>
      <c r="AU39" s="901"/>
      <c r="AV39" s="901"/>
      <c r="AW39" s="901"/>
      <c r="AX39" s="901"/>
      <c r="AY39" s="901"/>
      <c r="AZ39" s="901"/>
      <c r="BA39" s="902"/>
    </row>
    <row r="40" spans="1:54" s="33" customFormat="1" ht="31.5" customHeight="1" x14ac:dyDescent="0.2">
      <c r="B40" s="31"/>
      <c r="C40" s="903" t="s">
        <v>986</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903"/>
      <c r="AM40" s="903"/>
      <c r="AN40" s="903"/>
      <c r="AO40" s="903"/>
      <c r="AP40" s="903"/>
      <c r="AQ40" s="903"/>
      <c r="AR40" s="903"/>
      <c r="AS40" s="903"/>
      <c r="AT40" s="903"/>
      <c r="AU40" s="903"/>
      <c r="AV40" s="903"/>
      <c r="AW40" s="903"/>
      <c r="AX40" s="903"/>
      <c r="AY40" s="903"/>
      <c r="AZ40" s="903"/>
      <c r="BA40" s="32"/>
    </row>
    <row r="41" spans="1:54" s="33" customFormat="1" ht="28.5" customHeight="1" x14ac:dyDescent="0.2">
      <c r="A41" s="36"/>
      <c r="B41" s="904"/>
      <c r="C41" s="872"/>
      <c r="D41" s="872"/>
      <c r="E41" s="890" t="s">
        <v>195</v>
      </c>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0"/>
      <c r="AW41" s="890"/>
      <c r="AX41" s="890"/>
      <c r="AY41" s="890"/>
      <c r="AZ41" s="890"/>
      <c r="BA41" s="32"/>
    </row>
    <row r="42" spans="1:54" ht="12" customHeight="1" x14ac:dyDescent="0.2">
      <c r="B42" s="871"/>
      <c r="C42" s="872"/>
      <c r="D42" s="872"/>
      <c r="E42" s="872"/>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2"/>
      <c r="AY42" s="872"/>
      <c r="AZ42" s="872"/>
      <c r="BA42" s="873"/>
    </row>
    <row r="43" spans="1:54" ht="21" customHeight="1" x14ac:dyDescent="0.2">
      <c r="B43" s="10"/>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30"/>
      <c r="AB43" s="29"/>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5"/>
      <c r="AY43" s="885"/>
      <c r="AZ43" s="885"/>
      <c r="BA43" s="15"/>
    </row>
    <row r="44" spans="1:54" ht="21" customHeight="1" thickBot="1" x14ac:dyDescent="0.25">
      <c r="B44" s="891" t="s">
        <v>37</v>
      </c>
      <c r="C44" s="892"/>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3"/>
      <c r="AB44" s="895" t="s">
        <v>949</v>
      </c>
      <c r="AC44" s="892"/>
      <c r="AD44" s="892"/>
      <c r="AE44" s="892"/>
      <c r="AF44" s="892"/>
      <c r="AG44" s="892"/>
      <c r="AH44" s="892"/>
      <c r="AI44" s="892"/>
      <c r="AJ44" s="892"/>
      <c r="AK44" s="892"/>
      <c r="AL44" s="892"/>
      <c r="AM44" s="892"/>
      <c r="AN44" s="892"/>
      <c r="AO44" s="892"/>
      <c r="AP44" s="892"/>
      <c r="AQ44" s="892"/>
      <c r="AR44" s="892"/>
      <c r="AS44" s="892"/>
      <c r="AT44" s="892"/>
      <c r="AU44" s="892"/>
      <c r="AV44" s="892"/>
      <c r="AW44" s="892"/>
      <c r="AX44" s="892"/>
      <c r="AY44" s="892"/>
      <c r="AZ44" s="892"/>
      <c r="BA44" s="896"/>
    </row>
    <row r="47" spans="1:54" ht="89.25" customHeight="1" x14ac:dyDescent="0.2">
      <c r="A47" s="37"/>
      <c r="B47" s="2"/>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889"/>
      <c r="AZ47" s="889"/>
      <c r="BA47" s="2"/>
      <c r="BB47" s="2"/>
    </row>
    <row r="49" spans="3:50" ht="14.25" x14ac:dyDescent="0.2">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row>
  </sheetData>
  <sheetProtection algorithmName="SHA-512" hashValue="uezmeZnvhPy89RsJopeRAiUxnhw2KF9fDZp1wjlvkVrCWDAd+oITr9ufca3uSOiwtl6Iwdr/MfYKI8Gxfv3k/g==" saltValue="92cDj5uzAv2r9B22foKf3A==" spinCount="100000" sheet="1" objects="1" scenarios="1" selectLockedCells="1"/>
  <customSheetViews>
    <customSheetView guid="{2803C7F6-1C66-4C7B-AFEF-CD5276FC42C9}" showGridLines="0" showRowCol="0" showRuler="0">
      <selection activeCell="BB22" sqref="BB22"/>
      <pageMargins left="0.78740157480314965" right="0.59055118110236227" top="0.98425196850393704" bottom="0.39370078740157483" header="0.51181102362204722" footer="0.51181102362204722"/>
      <pageSetup paperSize="9" orientation="portrait" horizontalDpi="300" verticalDpi="300" r:id="rId1"/>
      <headerFooter alignWithMargins="0">
        <oddHeader>&amp;R&amp;G</oddHeader>
      </headerFooter>
    </customSheetView>
  </customSheetViews>
  <mergeCells count="116">
    <mergeCell ref="C4:D4"/>
    <mergeCell ref="B1:BA1"/>
    <mergeCell ref="B2:BA2"/>
    <mergeCell ref="B16:BA16"/>
    <mergeCell ref="C8:AZ8"/>
    <mergeCell ref="B3:BA3"/>
    <mergeCell ref="M4:BA4"/>
    <mergeCell ref="AL5:AZ5"/>
    <mergeCell ref="B5:E6"/>
    <mergeCell ref="K5:L6"/>
    <mergeCell ref="B12:BA12"/>
    <mergeCell ref="E4:K4"/>
    <mergeCell ref="Y5:Z6"/>
    <mergeCell ref="AA5:AI6"/>
    <mergeCell ref="C11:AZ11"/>
    <mergeCell ref="B9:BA9"/>
    <mergeCell ref="C10:BA10"/>
    <mergeCell ref="F5:J6"/>
    <mergeCell ref="M5:Q6"/>
    <mergeCell ref="C13:BA13"/>
    <mergeCell ref="AQ15:AU15"/>
    <mergeCell ref="T14:AE14"/>
    <mergeCell ref="BA5:BA6"/>
    <mergeCell ref="C14:S14"/>
    <mergeCell ref="R5:S6"/>
    <mergeCell ref="T5:X6"/>
    <mergeCell ref="AJ5:AK6"/>
    <mergeCell ref="AL6:AZ6"/>
    <mergeCell ref="C7:BA7"/>
    <mergeCell ref="B17:BA17"/>
    <mergeCell ref="B29:BA29"/>
    <mergeCell ref="F28:AZ28"/>
    <mergeCell ref="AJ22:AK22"/>
    <mergeCell ref="AT22:AU22"/>
    <mergeCell ref="F23:AH23"/>
    <mergeCell ref="AL23:AR23"/>
    <mergeCell ref="F20:AH20"/>
    <mergeCell ref="AT21:AU21"/>
    <mergeCell ref="F19:AH19"/>
    <mergeCell ref="AL19:AR19"/>
    <mergeCell ref="C18:AZ18"/>
    <mergeCell ref="AJ23:AK23"/>
    <mergeCell ref="AT23:AU23"/>
    <mergeCell ref="AV23:AZ23"/>
    <mergeCell ref="AV21:AZ21"/>
    <mergeCell ref="AJ21:AK21"/>
    <mergeCell ref="AV22:AZ22"/>
    <mergeCell ref="AV19:AZ19"/>
    <mergeCell ref="D19:E19"/>
    <mergeCell ref="B20:C20"/>
    <mergeCell ref="D20:E20"/>
    <mergeCell ref="B21:C21"/>
    <mergeCell ref="D21:E21"/>
    <mergeCell ref="D23:E23"/>
    <mergeCell ref="B19:C19"/>
    <mergeCell ref="AV15:BA15"/>
    <mergeCell ref="AE15:AI15"/>
    <mergeCell ref="C15:AD15"/>
    <mergeCell ref="AJ15:AP15"/>
    <mergeCell ref="AT19:AU19"/>
    <mergeCell ref="AJ19:AK19"/>
    <mergeCell ref="AL21:AR21"/>
    <mergeCell ref="F21:AH21"/>
    <mergeCell ref="AL22:AR22"/>
    <mergeCell ref="AT20:AU20"/>
    <mergeCell ref="AV20:AZ20"/>
    <mergeCell ref="AL20:AR20"/>
    <mergeCell ref="C30:AZ30"/>
    <mergeCell ref="B24:BA24"/>
    <mergeCell ref="B22:C22"/>
    <mergeCell ref="D22:E22"/>
    <mergeCell ref="B23:C23"/>
    <mergeCell ref="AK31:AN31"/>
    <mergeCell ref="C47:AZ47"/>
    <mergeCell ref="C49:AX49"/>
    <mergeCell ref="D35:AJ35"/>
    <mergeCell ref="D37:AJ37"/>
    <mergeCell ref="E41:AZ41"/>
    <mergeCell ref="B44:AA44"/>
    <mergeCell ref="C43:Z43"/>
    <mergeCell ref="AB44:BA44"/>
    <mergeCell ref="AC43:AZ43"/>
    <mergeCell ref="B36:BA36"/>
    <mergeCell ref="B42:BA42"/>
    <mergeCell ref="B38:BA38"/>
    <mergeCell ref="B39:BA39"/>
    <mergeCell ref="C40:AZ40"/>
    <mergeCell ref="B41:D41"/>
    <mergeCell ref="B34:BA34"/>
    <mergeCell ref="AK33:AN33"/>
    <mergeCell ref="AK35:AN35"/>
    <mergeCell ref="F26:AD26"/>
    <mergeCell ref="AL26:AZ26"/>
    <mergeCell ref="C26:E26"/>
    <mergeCell ref="AE26:AK26"/>
    <mergeCell ref="B27:BA27"/>
    <mergeCell ref="C28:E28"/>
    <mergeCell ref="C25:AZ25"/>
    <mergeCell ref="F22:AH22"/>
    <mergeCell ref="AJ20:AK20"/>
    <mergeCell ref="AK37:AN37"/>
    <mergeCell ref="AO31:AS31"/>
    <mergeCell ref="AO33:AS33"/>
    <mergeCell ref="AO35:AS35"/>
    <mergeCell ref="AO37:AS37"/>
    <mergeCell ref="AV31:BA31"/>
    <mergeCell ref="AV33:BA33"/>
    <mergeCell ref="AV35:BA35"/>
    <mergeCell ref="AV37:BA37"/>
    <mergeCell ref="AT37:AU37"/>
    <mergeCell ref="AT35:AU35"/>
    <mergeCell ref="AT33:AU33"/>
    <mergeCell ref="AT31:AU31"/>
    <mergeCell ref="B32:BA32"/>
    <mergeCell ref="D33:AJ33"/>
    <mergeCell ref="D31:AJ31"/>
  </mergeCells>
  <phoneticPr fontId="7" type="noConversion"/>
  <dataValidations count="7">
    <dataValidation type="decimal" operator="lessThan" allowBlank="1" showInputMessage="1" showErrorMessage="1" errorTitle="Angabe Scheinleistung der EEA" error="Bitte einen Wert bis max. 300 kVA eingeben!" promptTitle="Angabe Scheinleistung der EEA" prompt="Hier bitte Eintragung der im NAB angegebenen maximalen Scheinleistung!" sqref="AE15:AI15">
      <formula1>300</formula1>
    </dataValidation>
    <dataValidation type="decimal" operator="lessThan" allowBlank="1" showInputMessage="1" showErrorMessage="1" errorTitle="Angabe Wirkleistung der EEA" error="Bitte einen Wert kleiner 300 kW eingeben!" promptTitle="Angabe Wirkleistung der EEA" prompt="Hier bitte Eintragung der im NAB angegebenen maximalen Wirkleistung (entspricht in diesem Schritt der bei Fotovoltaikanlagen der Modulleistung)!" sqref="AQ15:AU15">
      <formula1>300</formula1>
    </dataValidation>
    <dataValidation type="textLength" operator="lessThan" allowBlank="1" showInputMessage="1" showErrorMessage="1" errorTitle="Standort der EEG-Anlage" error="Maximal 100 Zeichen eingebbar!" promptTitle="Standort der EEG-Anlage" prompt="Hier bitte Eintragung der Standortbezeichnung_x000a_- Straße, Hausnummer oder_x000a_- Gemarkung, Flur, Flurstück(e)!" sqref="C8:AZ8">
      <formula1>100</formula1>
    </dataValidation>
    <dataValidation type="textLength" operator="lessThan" allowBlank="1" showInputMessage="1" showErrorMessage="1" errorTitle="Einreichender des NAB" error="Maximal 100 Zeichen eingebbar!" promptTitle="Einreichender des NAB" prompt="Hier bitte Eintragung des (Firmen-)Namens und der Adresse des Einreichenden des NAB!" sqref="C11:AZ11">
      <formula1>100</formula1>
    </dataValidation>
    <dataValidation type="textLength" allowBlank="1" showInputMessage="1" showErrorMessage="1" promptTitle="NAB - Informationsaustausch" prompt="Hier bitte den Wohnort/Firmensitz des Einreichenden des Netzanschlussbegehrens und das Unterschriftsdatum eingeben!" sqref="C43">
      <formula1>0</formula1>
      <formula2>45</formula2>
    </dataValidation>
    <dataValidation type="list" allowBlank="1" showInputMessage="1" showErrorMessage="1" promptTitle="Angabe der Anlagenart" prompt="Hier bitte die Anlagen-Erzeugungsart angeben!" sqref="T14:AE14">
      <formula1>"Fotovoltaikanlage,BHKW-Anlage,Wasserkraftanlage,Windenergieanlage,Geothermieanlage,Biomasseanlage"</formula1>
    </dataValidation>
    <dataValidation type="date" allowBlank="1" showInputMessage="1" showErrorMessage="1" errorTitle="Eingangsdatum Anschlussbegehren" error="Bitte Datum im Format TT.MM.JJJJ eingeben!" promptTitle="Eingangsdatum Anschlussbegehren" prompt="Hier bitte den Posteingang des Netzanschlussbegehrens bei der SWANKG eingeben!" sqref="E4:K4">
      <formula1>43101</formula1>
      <formula2>47848</formula2>
    </dataValidation>
  </dataValidations>
  <pageMargins left="0.78740157480314965" right="0.39370078740157483" top="0.98425196850393704" bottom="0.39370078740157483" header="0.39370078740157483" footer="0.19685039370078741"/>
  <pageSetup paperSize="9" orientation="portrait" r:id="rId2"/>
  <headerFooter alignWithMargins="0">
    <oddHeader>&amp;R&amp;G</oddHeader>
    <oddFooter>&amp;C&amp;9Stand 01/2021&amp;R&amp;"Arial,Kursiv"&amp;9VS: Öffentlich</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3627" r:id="rId6" name="Option Button 75">
              <controlPr defaultSize="0" autoFill="0" autoLine="0" autoPict="0">
                <anchor moveWithCells="1">
                  <from>
                    <xdr:col>3</xdr:col>
                    <xdr:colOff>57150</xdr:colOff>
                    <xdr:row>25</xdr:row>
                    <xdr:rowOff>9525</xdr:rowOff>
                  </from>
                  <to>
                    <xdr:col>5</xdr:col>
                    <xdr:colOff>0</xdr:colOff>
                    <xdr:row>26</xdr:row>
                    <xdr:rowOff>0</xdr:rowOff>
                  </to>
                </anchor>
              </controlPr>
            </control>
          </mc:Choice>
        </mc:AlternateContent>
        <mc:AlternateContent xmlns:mc="http://schemas.openxmlformats.org/markup-compatibility/2006">
          <mc:Choice Requires="x14">
            <control shapeId="23628" r:id="rId7" name="Option Button 76">
              <controlPr defaultSize="0" autoFill="0" autoLine="0" autoPict="0">
                <anchor moveWithCells="1">
                  <from>
                    <xdr:col>3</xdr:col>
                    <xdr:colOff>57150</xdr:colOff>
                    <xdr:row>27</xdr:row>
                    <xdr:rowOff>9525</xdr:rowOff>
                  </from>
                  <to>
                    <xdr:col>5</xdr:col>
                    <xdr:colOff>0</xdr:colOff>
                    <xdr:row>28</xdr:row>
                    <xdr:rowOff>0</xdr:rowOff>
                  </to>
                </anchor>
              </controlPr>
            </control>
          </mc:Choice>
        </mc:AlternateContent>
        <mc:AlternateContent xmlns:mc="http://schemas.openxmlformats.org/markup-compatibility/2006">
          <mc:Choice Requires="x14">
            <control shapeId="23633" r:id="rId8" name="Check Box 81">
              <controlPr defaultSize="0" autoFill="0" autoLine="0" autoPict="0">
                <anchor moveWithCells="1">
                  <from>
                    <xdr:col>10</xdr:col>
                    <xdr:colOff>0</xdr:colOff>
                    <xdr:row>4</xdr:row>
                    <xdr:rowOff>9525</xdr:rowOff>
                  </from>
                  <to>
                    <xdr:col>12</xdr:col>
                    <xdr:colOff>0</xdr:colOff>
                    <xdr:row>6</xdr:row>
                    <xdr:rowOff>0</xdr:rowOff>
                  </to>
                </anchor>
              </controlPr>
            </control>
          </mc:Choice>
        </mc:AlternateContent>
        <mc:AlternateContent xmlns:mc="http://schemas.openxmlformats.org/markup-compatibility/2006">
          <mc:Choice Requires="x14">
            <control shapeId="23634" r:id="rId9" name="Check Box 82">
              <controlPr defaultSize="0" autoFill="0" autoLine="0" autoPict="0">
                <anchor moveWithCells="1">
                  <from>
                    <xdr:col>3</xdr:col>
                    <xdr:colOff>57150</xdr:colOff>
                    <xdr:row>4</xdr:row>
                    <xdr:rowOff>9525</xdr:rowOff>
                  </from>
                  <to>
                    <xdr:col>5</xdr:col>
                    <xdr:colOff>0</xdr:colOff>
                    <xdr:row>6</xdr:row>
                    <xdr:rowOff>0</xdr:rowOff>
                  </to>
                </anchor>
              </controlPr>
            </control>
          </mc:Choice>
        </mc:AlternateContent>
        <mc:AlternateContent xmlns:mc="http://schemas.openxmlformats.org/markup-compatibility/2006">
          <mc:Choice Requires="x14">
            <control shapeId="23635" r:id="rId10" name="Check Box 83">
              <controlPr defaultSize="0" autoFill="0" autoLine="0" autoPict="0">
                <anchor moveWithCells="1">
                  <from>
                    <xdr:col>17</xdr:col>
                    <xdr:colOff>0</xdr:colOff>
                    <xdr:row>4</xdr:row>
                    <xdr:rowOff>9525</xdr:rowOff>
                  </from>
                  <to>
                    <xdr:col>18</xdr:col>
                    <xdr:colOff>114300</xdr:colOff>
                    <xdr:row>6</xdr:row>
                    <xdr:rowOff>0</xdr:rowOff>
                  </to>
                </anchor>
              </controlPr>
            </control>
          </mc:Choice>
        </mc:AlternateContent>
        <mc:AlternateContent xmlns:mc="http://schemas.openxmlformats.org/markup-compatibility/2006">
          <mc:Choice Requires="x14">
            <control shapeId="23636" r:id="rId11" name="Check Box 84">
              <controlPr defaultSize="0" autoFill="0" autoLine="0" autoPict="0">
                <anchor moveWithCells="1">
                  <from>
                    <xdr:col>24</xdr:col>
                    <xdr:colOff>0</xdr:colOff>
                    <xdr:row>4</xdr:row>
                    <xdr:rowOff>9525</xdr:rowOff>
                  </from>
                  <to>
                    <xdr:col>26</xdr:col>
                    <xdr:colOff>0</xdr:colOff>
                    <xdr:row>6</xdr:row>
                    <xdr:rowOff>0</xdr:rowOff>
                  </to>
                </anchor>
              </controlPr>
            </control>
          </mc:Choice>
        </mc:AlternateContent>
        <mc:AlternateContent xmlns:mc="http://schemas.openxmlformats.org/markup-compatibility/2006">
          <mc:Choice Requires="x14">
            <control shapeId="23637" r:id="rId12" name="Check Box 85">
              <controlPr defaultSize="0" autoFill="0" autoLine="0" autoPict="0">
                <anchor moveWithCells="1">
                  <from>
                    <xdr:col>35</xdr:col>
                    <xdr:colOff>0</xdr:colOff>
                    <xdr:row>4</xdr:row>
                    <xdr:rowOff>9525</xdr:rowOff>
                  </from>
                  <to>
                    <xdr:col>37</xdr:col>
                    <xdr:colOff>0</xdr:colOff>
                    <xdr:row>6</xdr:row>
                    <xdr:rowOff>0</xdr:rowOff>
                  </to>
                </anchor>
              </controlPr>
            </control>
          </mc:Choice>
        </mc:AlternateContent>
        <mc:AlternateContent xmlns:mc="http://schemas.openxmlformats.org/markup-compatibility/2006">
          <mc:Choice Requires="x14">
            <control shapeId="23642" r:id="rId13" name="Check Box 90">
              <controlPr defaultSize="0" autoFill="0" autoLine="0" autoPict="0">
                <anchor moveWithCells="1" sizeWithCells="1">
                  <from>
                    <xdr:col>35</xdr:col>
                    <xdr:colOff>0</xdr:colOff>
                    <xdr:row>18</xdr:row>
                    <xdr:rowOff>9525</xdr:rowOff>
                  </from>
                  <to>
                    <xdr:col>37</xdr:col>
                    <xdr:colOff>0</xdr:colOff>
                    <xdr:row>19</xdr:row>
                    <xdr:rowOff>9525</xdr:rowOff>
                  </to>
                </anchor>
              </controlPr>
            </control>
          </mc:Choice>
        </mc:AlternateContent>
        <mc:AlternateContent xmlns:mc="http://schemas.openxmlformats.org/markup-compatibility/2006">
          <mc:Choice Requires="x14">
            <control shapeId="23643" r:id="rId14" name="Check Box 91">
              <controlPr defaultSize="0" autoFill="0" autoLine="0" autoPict="0">
                <anchor moveWithCells="1" sizeWithCells="1">
                  <from>
                    <xdr:col>35</xdr:col>
                    <xdr:colOff>0</xdr:colOff>
                    <xdr:row>19</xdr:row>
                    <xdr:rowOff>9525</xdr:rowOff>
                  </from>
                  <to>
                    <xdr:col>37</xdr:col>
                    <xdr:colOff>0</xdr:colOff>
                    <xdr:row>20</xdr:row>
                    <xdr:rowOff>9525</xdr:rowOff>
                  </to>
                </anchor>
              </controlPr>
            </control>
          </mc:Choice>
        </mc:AlternateContent>
        <mc:AlternateContent xmlns:mc="http://schemas.openxmlformats.org/markup-compatibility/2006">
          <mc:Choice Requires="x14">
            <control shapeId="23644" r:id="rId15" name="Check Box 92">
              <controlPr defaultSize="0" autoFill="0" autoLine="0" autoPict="0">
                <anchor moveWithCells="1" sizeWithCells="1">
                  <from>
                    <xdr:col>35</xdr:col>
                    <xdr:colOff>0</xdr:colOff>
                    <xdr:row>20</xdr:row>
                    <xdr:rowOff>9525</xdr:rowOff>
                  </from>
                  <to>
                    <xdr:col>37</xdr:col>
                    <xdr:colOff>0</xdr:colOff>
                    <xdr:row>21</xdr:row>
                    <xdr:rowOff>9525</xdr:rowOff>
                  </to>
                </anchor>
              </controlPr>
            </control>
          </mc:Choice>
        </mc:AlternateContent>
        <mc:AlternateContent xmlns:mc="http://schemas.openxmlformats.org/markup-compatibility/2006">
          <mc:Choice Requires="x14">
            <control shapeId="23645" r:id="rId16" name="Check Box 93">
              <controlPr defaultSize="0" autoFill="0" autoLine="0" autoPict="0">
                <anchor moveWithCells="1" sizeWithCells="1">
                  <from>
                    <xdr:col>35</xdr:col>
                    <xdr:colOff>0</xdr:colOff>
                    <xdr:row>21</xdr:row>
                    <xdr:rowOff>9525</xdr:rowOff>
                  </from>
                  <to>
                    <xdr:col>37</xdr:col>
                    <xdr:colOff>0</xdr:colOff>
                    <xdr:row>22</xdr:row>
                    <xdr:rowOff>9525</xdr:rowOff>
                  </to>
                </anchor>
              </controlPr>
            </control>
          </mc:Choice>
        </mc:AlternateContent>
        <mc:AlternateContent xmlns:mc="http://schemas.openxmlformats.org/markup-compatibility/2006">
          <mc:Choice Requires="x14">
            <control shapeId="23646" r:id="rId17" name="Check Box 94">
              <controlPr defaultSize="0" autoFill="0" autoLine="0" autoPict="0">
                <anchor moveWithCells="1" sizeWithCells="1">
                  <from>
                    <xdr:col>35</xdr:col>
                    <xdr:colOff>0</xdr:colOff>
                    <xdr:row>22</xdr:row>
                    <xdr:rowOff>9525</xdr:rowOff>
                  </from>
                  <to>
                    <xdr:col>37</xdr:col>
                    <xdr:colOff>0</xdr:colOff>
                    <xdr:row>23</xdr:row>
                    <xdr:rowOff>9525</xdr:rowOff>
                  </to>
                </anchor>
              </controlPr>
            </control>
          </mc:Choice>
        </mc:AlternateContent>
        <mc:AlternateContent xmlns:mc="http://schemas.openxmlformats.org/markup-compatibility/2006">
          <mc:Choice Requires="x14">
            <control shapeId="23647" r:id="rId18" name="Check Box 95">
              <controlPr defaultSize="0" autoFill="0" autoLine="0" autoPict="0">
                <anchor moveWithCells="1" sizeWithCells="1">
                  <from>
                    <xdr:col>45</xdr:col>
                    <xdr:colOff>0</xdr:colOff>
                    <xdr:row>18</xdr:row>
                    <xdr:rowOff>9525</xdr:rowOff>
                  </from>
                  <to>
                    <xdr:col>47</xdr:col>
                    <xdr:colOff>0</xdr:colOff>
                    <xdr:row>19</xdr:row>
                    <xdr:rowOff>9525</xdr:rowOff>
                  </to>
                </anchor>
              </controlPr>
            </control>
          </mc:Choice>
        </mc:AlternateContent>
        <mc:AlternateContent xmlns:mc="http://schemas.openxmlformats.org/markup-compatibility/2006">
          <mc:Choice Requires="x14">
            <control shapeId="23648" r:id="rId19" name="Check Box 96">
              <controlPr defaultSize="0" autoFill="0" autoLine="0" autoPict="0">
                <anchor moveWithCells="1" sizeWithCells="1">
                  <from>
                    <xdr:col>45</xdr:col>
                    <xdr:colOff>0</xdr:colOff>
                    <xdr:row>19</xdr:row>
                    <xdr:rowOff>9525</xdr:rowOff>
                  </from>
                  <to>
                    <xdr:col>47</xdr:col>
                    <xdr:colOff>0</xdr:colOff>
                    <xdr:row>20</xdr:row>
                    <xdr:rowOff>9525</xdr:rowOff>
                  </to>
                </anchor>
              </controlPr>
            </control>
          </mc:Choice>
        </mc:AlternateContent>
        <mc:AlternateContent xmlns:mc="http://schemas.openxmlformats.org/markup-compatibility/2006">
          <mc:Choice Requires="x14">
            <control shapeId="23649" r:id="rId20" name="Check Box 97">
              <controlPr defaultSize="0" autoFill="0" autoLine="0" autoPict="0">
                <anchor moveWithCells="1" sizeWithCells="1">
                  <from>
                    <xdr:col>45</xdr:col>
                    <xdr:colOff>0</xdr:colOff>
                    <xdr:row>20</xdr:row>
                    <xdr:rowOff>9525</xdr:rowOff>
                  </from>
                  <to>
                    <xdr:col>47</xdr:col>
                    <xdr:colOff>0</xdr:colOff>
                    <xdr:row>21</xdr:row>
                    <xdr:rowOff>9525</xdr:rowOff>
                  </to>
                </anchor>
              </controlPr>
            </control>
          </mc:Choice>
        </mc:AlternateContent>
        <mc:AlternateContent xmlns:mc="http://schemas.openxmlformats.org/markup-compatibility/2006">
          <mc:Choice Requires="x14">
            <control shapeId="23650" r:id="rId21" name="Check Box 98">
              <controlPr defaultSize="0" autoFill="0" autoLine="0" autoPict="0">
                <anchor moveWithCells="1" sizeWithCells="1">
                  <from>
                    <xdr:col>45</xdr:col>
                    <xdr:colOff>0</xdr:colOff>
                    <xdr:row>21</xdr:row>
                    <xdr:rowOff>9525</xdr:rowOff>
                  </from>
                  <to>
                    <xdr:col>47</xdr:col>
                    <xdr:colOff>0</xdr:colOff>
                    <xdr:row>22</xdr:row>
                    <xdr:rowOff>9525</xdr:rowOff>
                  </to>
                </anchor>
              </controlPr>
            </control>
          </mc:Choice>
        </mc:AlternateContent>
        <mc:AlternateContent xmlns:mc="http://schemas.openxmlformats.org/markup-compatibility/2006">
          <mc:Choice Requires="x14">
            <control shapeId="23651" r:id="rId22" name="Check Box 99">
              <controlPr defaultSize="0" autoFill="0" autoLine="0" autoPict="0">
                <anchor moveWithCells="1" sizeWithCells="1">
                  <from>
                    <xdr:col>45</xdr:col>
                    <xdr:colOff>0</xdr:colOff>
                    <xdr:row>22</xdr:row>
                    <xdr:rowOff>9525</xdr:rowOff>
                  </from>
                  <to>
                    <xdr:col>47</xdr:col>
                    <xdr:colOff>0</xdr:colOff>
                    <xdr:row>23</xdr:row>
                    <xdr:rowOff>9525</xdr:rowOff>
                  </to>
                </anchor>
              </controlPr>
            </control>
          </mc:Choice>
        </mc:AlternateContent>
        <mc:AlternateContent xmlns:mc="http://schemas.openxmlformats.org/markup-compatibility/2006">
          <mc:Choice Requires="x14">
            <control shapeId="23652" r:id="rId23" name="Check Box 100">
              <controlPr defaultSize="0" autoFill="0" autoLine="0" autoPict="0">
                <anchor moveWithCells="1" sizeWithCells="1">
                  <from>
                    <xdr:col>3</xdr:col>
                    <xdr:colOff>0</xdr:colOff>
                    <xdr:row>18</xdr:row>
                    <xdr:rowOff>9525</xdr:rowOff>
                  </from>
                  <to>
                    <xdr:col>4</xdr:col>
                    <xdr:colOff>66675</xdr:colOff>
                    <xdr:row>19</xdr:row>
                    <xdr:rowOff>9525</xdr:rowOff>
                  </to>
                </anchor>
              </controlPr>
            </control>
          </mc:Choice>
        </mc:AlternateContent>
        <mc:AlternateContent xmlns:mc="http://schemas.openxmlformats.org/markup-compatibility/2006">
          <mc:Choice Requires="x14">
            <control shapeId="23653" r:id="rId24" name="Check Box 101">
              <controlPr defaultSize="0" autoFill="0" autoLine="0" autoPict="0">
                <anchor moveWithCells="1" sizeWithCells="1">
                  <from>
                    <xdr:col>3</xdr:col>
                    <xdr:colOff>0</xdr:colOff>
                    <xdr:row>19</xdr:row>
                    <xdr:rowOff>9525</xdr:rowOff>
                  </from>
                  <to>
                    <xdr:col>4</xdr:col>
                    <xdr:colOff>66675</xdr:colOff>
                    <xdr:row>20</xdr:row>
                    <xdr:rowOff>9525</xdr:rowOff>
                  </to>
                </anchor>
              </controlPr>
            </control>
          </mc:Choice>
        </mc:AlternateContent>
        <mc:AlternateContent xmlns:mc="http://schemas.openxmlformats.org/markup-compatibility/2006">
          <mc:Choice Requires="x14">
            <control shapeId="23654" r:id="rId25" name="Check Box 102">
              <controlPr defaultSize="0" autoFill="0" autoLine="0" autoPict="0">
                <anchor moveWithCells="1" sizeWithCells="1">
                  <from>
                    <xdr:col>3</xdr:col>
                    <xdr:colOff>0</xdr:colOff>
                    <xdr:row>19</xdr:row>
                    <xdr:rowOff>9525</xdr:rowOff>
                  </from>
                  <to>
                    <xdr:col>4</xdr:col>
                    <xdr:colOff>66675</xdr:colOff>
                    <xdr:row>20</xdr:row>
                    <xdr:rowOff>9525</xdr:rowOff>
                  </to>
                </anchor>
              </controlPr>
            </control>
          </mc:Choice>
        </mc:AlternateContent>
        <mc:AlternateContent xmlns:mc="http://schemas.openxmlformats.org/markup-compatibility/2006">
          <mc:Choice Requires="x14">
            <control shapeId="23655" r:id="rId26" name="Check Box 103">
              <controlPr defaultSize="0" autoFill="0" autoLine="0" autoPict="0">
                <anchor moveWithCells="1" sizeWithCells="1">
                  <from>
                    <xdr:col>3</xdr:col>
                    <xdr:colOff>0</xdr:colOff>
                    <xdr:row>20</xdr:row>
                    <xdr:rowOff>9525</xdr:rowOff>
                  </from>
                  <to>
                    <xdr:col>4</xdr:col>
                    <xdr:colOff>66675</xdr:colOff>
                    <xdr:row>21</xdr:row>
                    <xdr:rowOff>9525</xdr:rowOff>
                  </to>
                </anchor>
              </controlPr>
            </control>
          </mc:Choice>
        </mc:AlternateContent>
        <mc:AlternateContent xmlns:mc="http://schemas.openxmlformats.org/markup-compatibility/2006">
          <mc:Choice Requires="x14">
            <control shapeId="23656" r:id="rId27" name="Check Box 104">
              <controlPr defaultSize="0" autoFill="0" autoLine="0" autoPict="0">
                <anchor moveWithCells="1" sizeWithCells="1">
                  <from>
                    <xdr:col>3</xdr:col>
                    <xdr:colOff>0</xdr:colOff>
                    <xdr:row>20</xdr:row>
                    <xdr:rowOff>9525</xdr:rowOff>
                  </from>
                  <to>
                    <xdr:col>4</xdr:col>
                    <xdr:colOff>66675</xdr:colOff>
                    <xdr:row>21</xdr:row>
                    <xdr:rowOff>9525</xdr:rowOff>
                  </to>
                </anchor>
              </controlPr>
            </control>
          </mc:Choice>
        </mc:AlternateContent>
        <mc:AlternateContent xmlns:mc="http://schemas.openxmlformats.org/markup-compatibility/2006">
          <mc:Choice Requires="x14">
            <control shapeId="23657" r:id="rId28" name="Check Box 105">
              <controlPr defaultSize="0" autoFill="0" autoLine="0" autoPict="0">
                <anchor moveWithCells="1" sizeWithCells="1">
                  <from>
                    <xdr:col>3</xdr:col>
                    <xdr:colOff>0</xdr:colOff>
                    <xdr:row>20</xdr:row>
                    <xdr:rowOff>9525</xdr:rowOff>
                  </from>
                  <to>
                    <xdr:col>4</xdr:col>
                    <xdr:colOff>66675</xdr:colOff>
                    <xdr:row>21</xdr:row>
                    <xdr:rowOff>9525</xdr:rowOff>
                  </to>
                </anchor>
              </controlPr>
            </control>
          </mc:Choice>
        </mc:AlternateContent>
        <mc:AlternateContent xmlns:mc="http://schemas.openxmlformats.org/markup-compatibility/2006">
          <mc:Choice Requires="x14">
            <control shapeId="23658" r:id="rId29" name="Check Box 106">
              <controlPr defaultSize="0" autoFill="0" autoLine="0" autoPict="0">
                <anchor moveWithCells="1" sizeWithCells="1">
                  <from>
                    <xdr:col>3</xdr:col>
                    <xdr:colOff>0</xdr:colOff>
                    <xdr:row>21</xdr:row>
                    <xdr:rowOff>9525</xdr:rowOff>
                  </from>
                  <to>
                    <xdr:col>4</xdr:col>
                    <xdr:colOff>66675</xdr:colOff>
                    <xdr:row>22</xdr:row>
                    <xdr:rowOff>9525</xdr:rowOff>
                  </to>
                </anchor>
              </controlPr>
            </control>
          </mc:Choice>
        </mc:AlternateContent>
        <mc:AlternateContent xmlns:mc="http://schemas.openxmlformats.org/markup-compatibility/2006">
          <mc:Choice Requires="x14">
            <control shapeId="23659" r:id="rId30" name="Check Box 107">
              <controlPr defaultSize="0" autoFill="0" autoLine="0" autoPict="0">
                <anchor moveWithCells="1" sizeWithCells="1">
                  <from>
                    <xdr:col>3</xdr:col>
                    <xdr:colOff>0</xdr:colOff>
                    <xdr:row>21</xdr:row>
                    <xdr:rowOff>9525</xdr:rowOff>
                  </from>
                  <to>
                    <xdr:col>4</xdr:col>
                    <xdr:colOff>66675</xdr:colOff>
                    <xdr:row>22</xdr:row>
                    <xdr:rowOff>9525</xdr:rowOff>
                  </to>
                </anchor>
              </controlPr>
            </control>
          </mc:Choice>
        </mc:AlternateContent>
        <mc:AlternateContent xmlns:mc="http://schemas.openxmlformats.org/markup-compatibility/2006">
          <mc:Choice Requires="x14">
            <control shapeId="23660" r:id="rId31" name="Check Box 108">
              <controlPr defaultSize="0" autoFill="0" autoLine="0" autoPict="0">
                <anchor moveWithCells="1" sizeWithCells="1">
                  <from>
                    <xdr:col>3</xdr:col>
                    <xdr:colOff>0</xdr:colOff>
                    <xdr:row>21</xdr:row>
                    <xdr:rowOff>9525</xdr:rowOff>
                  </from>
                  <to>
                    <xdr:col>4</xdr:col>
                    <xdr:colOff>66675</xdr:colOff>
                    <xdr:row>22</xdr:row>
                    <xdr:rowOff>9525</xdr:rowOff>
                  </to>
                </anchor>
              </controlPr>
            </control>
          </mc:Choice>
        </mc:AlternateContent>
        <mc:AlternateContent xmlns:mc="http://schemas.openxmlformats.org/markup-compatibility/2006">
          <mc:Choice Requires="x14">
            <control shapeId="23661" r:id="rId32" name="Check Box 109">
              <controlPr defaultSize="0" autoFill="0" autoLine="0" autoPict="0">
                <anchor moveWithCells="1" sizeWithCells="1">
                  <from>
                    <xdr:col>3</xdr:col>
                    <xdr:colOff>0</xdr:colOff>
                    <xdr:row>21</xdr:row>
                    <xdr:rowOff>9525</xdr:rowOff>
                  </from>
                  <to>
                    <xdr:col>4</xdr:col>
                    <xdr:colOff>66675</xdr:colOff>
                    <xdr:row>22</xdr:row>
                    <xdr:rowOff>9525</xdr:rowOff>
                  </to>
                </anchor>
              </controlPr>
            </control>
          </mc:Choice>
        </mc:AlternateContent>
        <mc:AlternateContent xmlns:mc="http://schemas.openxmlformats.org/markup-compatibility/2006">
          <mc:Choice Requires="x14">
            <control shapeId="23662" r:id="rId33" name="Check Box 110">
              <controlPr defaultSize="0" autoFill="0" autoLine="0" autoPict="0">
                <anchor moveWithCells="1" sizeWithCells="1">
                  <from>
                    <xdr:col>3</xdr:col>
                    <xdr:colOff>0</xdr:colOff>
                    <xdr:row>22</xdr:row>
                    <xdr:rowOff>9525</xdr:rowOff>
                  </from>
                  <to>
                    <xdr:col>4</xdr:col>
                    <xdr:colOff>66675</xdr:colOff>
                    <xdr:row>23</xdr:row>
                    <xdr:rowOff>9525</xdr:rowOff>
                  </to>
                </anchor>
              </controlPr>
            </control>
          </mc:Choice>
        </mc:AlternateContent>
        <mc:AlternateContent xmlns:mc="http://schemas.openxmlformats.org/markup-compatibility/2006">
          <mc:Choice Requires="x14">
            <control shapeId="23664" r:id="rId34" name="Check Box 112">
              <controlPr defaultSize="0" autoFill="0" autoLine="0" autoPict="0">
                <anchor moveWithCells="1" sizeWithCells="1">
                  <from>
                    <xdr:col>45</xdr:col>
                    <xdr:colOff>57150</xdr:colOff>
                    <xdr:row>30</xdr:row>
                    <xdr:rowOff>9525</xdr:rowOff>
                  </from>
                  <to>
                    <xdr:col>47</xdr:col>
                    <xdr:colOff>57150</xdr:colOff>
                    <xdr:row>31</xdr:row>
                    <xdr:rowOff>9525</xdr:rowOff>
                  </to>
                </anchor>
              </controlPr>
            </control>
          </mc:Choice>
        </mc:AlternateContent>
        <mc:AlternateContent xmlns:mc="http://schemas.openxmlformats.org/markup-compatibility/2006">
          <mc:Choice Requires="x14">
            <control shapeId="23665" r:id="rId35" name="Check Box 113">
              <controlPr defaultSize="0" autoFill="0" autoLine="0" autoPict="0">
                <anchor moveWithCells="1" sizeWithCells="1">
                  <from>
                    <xdr:col>45</xdr:col>
                    <xdr:colOff>57150</xdr:colOff>
                    <xdr:row>32</xdr:row>
                    <xdr:rowOff>9525</xdr:rowOff>
                  </from>
                  <to>
                    <xdr:col>47</xdr:col>
                    <xdr:colOff>57150</xdr:colOff>
                    <xdr:row>33</xdr:row>
                    <xdr:rowOff>9525</xdr:rowOff>
                  </to>
                </anchor>
              </controlPr>
            </control>
          </mc:Choice>
        </mc:AlternateContent>
        <mc:AlternateContent xmlns:mc="http://schemas.openxmlformats.org/markup-compatibility/2006">
          <mc:Choice Requires="x14">
            <control shapeId="23666" r:id="rId36" name="Check Box 114">
              <controlPr defaultSize="0" autoFill="0" autoLine="0" autoPict="0">
                <anchor moveWithCells="1" sizeWithCells="1">
                  <from>
                    <xdr:col>45</xdr:col>
                    <xdr:colOff>57150</xdr:colOff>
                    <xdr:row>34</xdr:row>
                    <xdr:rowOff>9525</xdr:rowOff>
                  </from>
                  <to>
                    <xdr:col>47</xdr:col>
                    <xdr:colOff>57150</xdr:colOff>
                    <xdr:row>35</xdr:row>
                    <xdr:rowOff>9525</xdr:rowOff>
                  </to>
                </anchor>
              </controlPr>
            </control>
          </mc:Choice>
        </mc:AlternateContent>
        <mc:AlternateContent xmlns:mc="http://schemas.openxmlformats.org/markup-compatibility/2006">
          <mc:Choice Requires="x14">
            <control shapeId="23667" r:id="rId37" name="Check Box 115">
              <controlPr defaultSize="0" autoFill="0" autoLine="0" autoPict="0">
                <anchor moveWithCells="1" sizeWithCells="1">
                  <from>
                    <xdr:col>45</xdr:col>
                    <xdr:colOff>57150</xdr:colOff>
                    <xdr:row>36</xdr:row>
                    <xdr:rowOff>9525</xdr:rowOff>
                  </from>
                  <to>
                    <xdr:col>47</xdr:col>
                    <xdr:colOff>57150</xdr:colOff>
                    <xdr:row>37</xdr:row>
                    <xdr:rowOff>9525</xdr:rowOff>
                  </to>
                </anchor>
              </controlPr>
            </control>
          </mc:Choice>
        </mc:AlternateContent>
        <mc:AlternateContent xmlns:mc="http://schemas.openxmlformats.org/markup-compatibility/2006">
          <mc:Choice Requires="x14">
            <control shapeId="23668" r:id="rId38" name="Check Box 116">
              <controlPr defaultSize="0" autoFill="0" autoLine="0" autoPict="0">
                <anchor moveWithCells="1" sizeWithCells="1">
                  <from>
                    <xdr:col>2</xdr:col>
                    <xdr:colOff>85725</xdr:colOff>
                    <xdr:row>40</xdr:row>
                    <xdr:rowOff>9525</xdr:rowOff>
                  </from>
                  <to>
                    <xdr:col>4</xdr:col>
                    <xdr:colOff>0</xdr:colOff>
                    <xdr:row>40</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indexed="49"/>
    <pageSetUpPr autoPageBreaks="0"/>
  </sheetPr>
  <dimension ref="B1:BF42"/>
  <sheetViews>
    <sheetView showGridLines="0" showRowColHeaders="0" showZeros="0" showOutlineSymbols="0" zoomScaleNormal="100" zoomScaleSheetLayoutView="100" workbookViewId="0">
      <selection activeCell="M32" sqref="M32:AZ32"/>
    </sheetView>
  </sheetViews>
  <sheetFormatPr baseColWidth="10" defaultRowHeight="12.75" x14ac:dyDescent="0.2"/>
  <cols>
    <col min="1" max="1" width="35.7109375" customWidth="1"/>
    <col min="2" max="44" width="1.7109375" customWidth="1"/>
    <col min="45" max="46" width="1.85546875" customWidth="1"/>
    <col min="47" max="49" width="1.7109375" customWidth="1"/>
    <col min="50" max="51" width="1.85546875" customWidth="1"/>
    <col min="52" max="52" width="1" customWidth="1"/>
    <col min="53" max="53" width="12.28515625" customWidth="1"/>
    <col min="57" max="57" width="4.42578125" customWidth="1"/>
  </cols>
  <sheetData>
    <row r="1" spans="2:58" s="1" customFormat="1" ht="18.75" customHeight="1" x14ac:dyDescent="0.2">
      <c r="B1" s="961" t="s">
        <v>134</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3"/>
    </row>
    <row r="2" spans="2:58" s="1" customFormat="1" ht="18.75" customHeight="1" thickBot="1" x14ac:dyDescent="0.25">
      <c r="B2" s="993" t="s">
        <v>293</v>
      </c>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5"/>
      <c r="AQ2" s="1433" t="s">
        <v>25</v>
      </c>
      <c r="AR2" s="1434"/>
      <c r="AS2" s="1434"/>
      <c r="AT2" s="1434"/>
      <c r="AU2" s="1434"/>
      <c r="AV2" s="1434"/>
      <c r="AW2" s="1434"/>
      <c r="AX2" s="1740">
        <f>Tabelle1!I6</f>
        <v>1</v>
      </c>
      <c r="AY2" s="1740"/>
      <c r="AZ2" s="814"/>
    </row>
    <row r="3" spans="2:58" s="1" customFormat="1" ht="18" customHeight="1" x14ac:dyDescent="0.2">
      <c r="B3" s="1449" t="s">
        <v>43</v>
      </c>
      <c r="C3" s="1450"/>
      <c r="D3" s="1450"/>
      <c r="E3" s="1450"/>
      <c r="F3" s="1450"/>
      <c r="G3" s="1450"/>
      <c r="H3" s="1450"/>
      <c r="I3" s="1450"/>
      <c r="J3" s="1450"/>
      <c r="K3" s="1450"/>
      <c r="L3" s="1450"/>
      <c r="M3" s="1450"/>
      <c r="N3" s="1450"/>
      <c r="O3" s="1450"/>
      <c r="P3" s="1450"/>
      <c r="Q3" s="732"/>
      <c r="R3" s="1451">
        <f>Tabelle1!C6</f>
        <v>0</v>
      </c>
      <c r="S3" s="1451"/>
      <c r="T3" s="1451"/>
      <c r="U3" s="1451"/>
      <c r="V3" s="1451"/>
      <c r="W3" s="1451"/>
      <c r="X3" s="1452"/>
      <c r="Y3" s="1416" t="s">
        <v>241</v>
      </c>
      <c r="Z3" s="1417"/>
      <c r="AA3" s="1417"/>
      <c r="AB3" s="1417"/>
      <c r="AC3" s="1417"/>
      <c r="AD3" s="1417"/>
      <c r="AE3" s="1417"/>
      <c r="AF3" s="1417"/>
      <c r="AG3" s="1417"/>
      <c r="AH3" s="1417"/>
      <c r="AI3" s="1417"/>
      <c r="AJ3" s="1417"/>
      <c r="AK3" s="1417"/>
      <c r="AL3" s="1417"/>
      <c r="AM3" s="1417"/>
      <c r="AN3" s="1417"/>
      <c r="AO3" s="1417"/>
      <c r="AP3" s="1417"/>
      <c r="AQ3" s="1417"/>
      <c r="AR3" s="1417"/>
      <c r="AS3" s="1238">
        <f>Tabelle1!D6</f>
        <v>0</v>
      </c>
      <c r="AT3" s="1238"/>
      <c r="AU3" s="1238"/>
      <c r="AV3" s="1239"/>
      <c r="AW3" s="843" t="s">
        <v>11</v>
      </c>
      <c r="AX3" s="1425">
        <f>Tabelle1!F6</f>
        <v>0</v>
      </c>
      <c r="AY3" s="1426"/>
      <c r="AZ3" s="1426"/>
      <c r="BA3" s="841"/>
    </row>
    <row r="4" spans="2:58" ht="18"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177">
        <f>Tabelle1!D3</f>
        <v>0</v>
      </c>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8"/>
      <c r="BB4" s="1"/>
      <c r="BF4" s="1"/>
    </row>
    <row r="5" spans="2:58" ht="18" customHeight="1" x14ac:dyDescent="0.2">
      <c r="B5" s="887"/>
      <c r="C5" s="888"/>
      <c r="D5" s="888"/>
      <c r="E5" s="888"/>
      <c r="F5" s="888"/>
      <c r="G5" s="888"/>
      <c r="H5" s="888"/>
      <c r="I5" s="888"/>
      <c r="J5" s="888"/>
      <c r="K5" s="888"/>
      <c r="L5" s="969"/>
      <c r="M5" s="946" t="s">
        <v>5</v>
      </c>
      <c r="N5" s="947"/>
      <c r="O5" s="947"/>
      <c r="P5" s="947"/>
      <c r="Q5" s="947"/>
      <c r="R5" s="947"/>
      <c r="S5" s="947"/>
      <c r="T5" s="947"/>
      <c r="U5" s="947"/>
      <c r="V5" s="947"/>
      <c r="W5" s="947"/>
      <c r="X5" s="947"/>
      <c r="Y5" s="979" t="s">
        <v>59</v>
      </c>
      <c r="Z5" s="1201"/>
      <c r="AA5" s="203"/>
      <c r="AB5" s="980">
        <v>99310</v>
      </c>
      <c r="AC5" s="980"/>
      <c r="AD5" s="980"/>
      <c r="AE5" s="980"/>
      <c r="AF5" s="180"/>
      <c r="AG5" s="981" t="s">
        <v>0</v>
      </c>
      <c r="AH5" s="981"/>
      <c r="AI5" s="981"/>
      <c r="AJ5" s="981"/>
      <c r="AK5" s="981"/>
      <c r="AL5" s="981"/>
      <c r="AM5" s="981"/>
      <c r="AN5" s="981"/>
      <c r="AO5" s="981"/>
      <c r="AP5" s="981"/>
      <c r="AQ5" s="981"/>
      <c r="AR5" s="981"/>
      <c r="AS5" s="981"/>
      <c r="AT5" s="981"/>
      <c r="AU5" s="981"/>
      <c r="AV5" s="981"/>
      <c r="AW5" s="981"/>
      <c r="AX5" s="981"/>
      <c r="AY5" s="981"/>
      <c r="AZ5" s="982"/>
      <c r="BB5" s="1"/>
    </row>
    <row r="6" spans="2:58" ht="18" customHeight="1" x14ac:dyDescent="0.2">
      <c r="B6" s="970"/>
      <c r="C6" s="971"/>
      <c r="D6" s="971"/>
      <c r="E6" s="971"/>
      <c r="F6" s="971"/>
      <c r="G6" s="971"/>
      <c r="H6" s="971"/>
      <c r="I6" s="971"/>
      <c r="J6" s="971"/>
      <c r="K6" s="971"/>
      <c r="L6" s="972"/>
      <c r="M6" s="1209" t="s">
        <v>28</v>
      </c>
      <c r="N6" s="1210"/>
      <c r="O6" s="1210"/>
      <c r="P6" s="1210"/>
      <c r="Q6" s="1210"/>
      <c r="R6" s="1210"/>
      <c r="S6" s="1210"/>
      <c r="T6" s="1210"/>
      <c r="U6" s="1210"/>
      <c r="V6" s="1210"/>
      <c r="W6" s="1210"/>
      <c r="X6" s="1210"/>
      <c r="Y6" s="178"/>
      <c r="Z6" s="2820">
        <f>Tabelle1!H3</f>
        <v>0</v>
      </c>
      <c r="AA6" s="2820"/>
      <c r="AB6" s="2820"/>
      <c r="AC6" s="2820"/>
      <c r="AD6" s="2820"/>
      <c r="AE6" s="2820"/>
      <c r="AF6" s="2820"/>
      <c r="AG6" s="2820"/>
      <c r="AH6" s="2820"/>
      <c r="AI6" s="2820"/>
      <c r="AJ6" s="2820"/>
      <c r="AK6" s="2820"/>
      <c r="AL6" s="177"/>
      <c r="AM6" s="2829">
        <f>Tabelle1!I3</f>
        <v>0</v>
      </c>
      <c r="AN6" s="2829"/>
      <c r="AO6" s="177"/>
      <c r="AP6" s="2820">
        <f>Tabelle1!J3</f>
        <v>0</v>
      </c>
      <c r="AQ6" s="2820"/>
      <c r="AR6" s="2820"/>
      <c r="AS6" s="2820"/>
      <c r="AT6" s="2820"/>
      <c r="AU6" s="2820"/>
      <c r="AV6" s="2820"/>
      <c r="AW6" s="2820"/>
      <c r="AX6" s="2820"/>
      <c r="AY6" s="2820"/>
      <c r="AZ6" s="2828"/>
    </row>
    <row r="7" spans="2:58" ht="18" customHeight="1" x14ac:dyDescent="0.2">
      <c r="B7" s="956" t="s">
        <v>30</v>
      </c>
      <c r="C7" s="957"/>
      <c r="D7" s="957"/>
      <c r="E7" s="957"/>
      <c r="F7" s="957"/>
      <c r="G7" s="957"/>
      <c r="H7" s="957"/>
      <c r="I7" s="957"/>
      <c r="J7" s="957"/>
      <c r="K7" s="957"/>
      <c r="L7" s="958"/>
      <c r="M7" s="2794" t="s">
        <v>29</v>
      </c>
      <c r="N7" s="2795"/>
      <c r="O7" s="2795"/>
      <c r="P7" s="2795"/>
      <c r="Q7" s="2795"/>
      <c r="R7" s="2795"/>
      <c r="S7" s="2795"/>
      <c r="T7" s="2795"/>
      <c r="U7" s="2795"/>
      <c r="V7" s="2795"/>
      <c r="W7" s="2795"/>
      <c r="X7" s="2795"/>
      <c r="Y7" s="208"/>
      <c r="Z7" s="981">
        <f>Tabelle1!C10</f>
        <v>0</v>
      </c>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2"/>
      <c r="BF7" s="1"/>
    </row>
    <row r="8" spans="2:58" ht="18" customHeight="1" x14ac:dyDescent="0.2">
      <c r="B8" s="951" t="s">
        <v>31</v>
      </c>
      <c r="C8" s="952"/>
      <c r="D8" s="952"/>
      <c r="E8" s="952"/>
      <c r="F8" s="952"/>
      <c r="G8" s="952"/>
      <c r="H8" s="952"/>
      <c r="I8" s="952"/>
      <c r="J8" s="952"/>
      <c r="K8" s="952"/>
      <c r="L8" s="953"/>
      <c r="M8" s="946" t="s">
        <v>4</v>
      </c>
      <c r="N8" s="947"/>
      <c r="O8" s="947"/>
      <c r="P8" s="947"/>
      <c r="Q8" s="947"/>
      <c r="R8" s="947"/>
      <c r="S8" s="947"/>
      <c r="T8" s="947"/>
      <c r="U8" s="947"/>
      <c r="V8" s="947"/>
      <c r="W8" s="947"/>
      <c r="X8" s="947"/>
      <c r="Y8" s="208"/>
      <c r="Z8" s="981">
        <f>Tabelle1!D10</f>
        <v>0</v>
      </c>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2"/>
      <c r="BF8" s="1"/>
    </row>
    <row r="9" spans="2:58" ht="18" customHeight="1" x14ac:dyDescent="0.2">
      <c r="B9" s="2791"/>
      <c r="C9" s="2792"/>
      <c r="D9" s="2792"/>
      <c r="E9" s="2792"/>
      <c r="F9" s="2792"/>
      <c r="G9" s="2792"/>
      <c r="H9" s="2792"/>
      <c r="I9" s="2792"/>
      <c r="J9" s="2792"/>
      <c r="K9" s="2792"/>
      <c r="L9" s="2793"/>
      <c r="M9" s="1979" t="s">
        <v>5</v>
      </c>
      <c r="N9" s="1980"/>
      <c r="O9" s="1980"/>
      <c r="P9" s="1980"/>
      <c r="Q9" s="1980"/>
      <c r="R9" s="1980"/>
      <c r="S9" s="1980"/>
      <c r="T9" s="1980"/>
      <c r="U9" s="1980"/>
      <c r="V9" s="1980"/>
      <c r="W9" s="1980"/>
      <c r="X9" s="1980"/>
      <c r="Y9" s="2835" t="str">
        <f>Tabelle1!E10</f>
        <v>D</v>
      </c>
      <c r="Z9" s="2835"/>
      <c r="AA9" s="747"/>
      <c r="AB9" s="2859">
        <f>Tabelle1!F10</f>
        <v>0</v>
      </c>
      <c r="AC9" s="2859"/>
      <c r="AD9" s="2859"/>
      <c r="AE9" s="2859"/>
      <c r="AF9" s="748"/>
      <c r="AG9" s="2836">
        <f>Tabelle1!G10</f>
        <v>0</v>
      </c>
      <c r="AH9" s="2836"/>
      <c r="AI9" s="2836"/>
      <c r="AJ9" s="2836"/>
      <c r="AK9" s="2836"/>
      <c r="AL9" s="2836"/>
      <c r="AM9" s="2836"/>
      <c r="AN9" s="2836"/>
      <c r="AO9" s="2836"/>
      <c r="AP9" s="2836"/>
      <c r="AQ9" s="2836"/>
      <c r="AR9" s="2836"/>
      <c r="AS9" s="2836"/>
      <c r="AT9" s="2836"/>
      <c r="AU9" s="2836"/>
      <c r="AV9" s="2836"/>
      <c r="AW9" s="2836"/>
      <c r="AX9" s="2836"/>
      <c r="AY9" s="2836"/>
      <c r="AZ9" s="2837"/>
    </row>
    <row r="10" spans="2:58" ht="18" customHeight="1" x14ac:dyDescent="0.2">
      <c r="B10" s="2860" t="s">
        <v>724</v>
      </c>
      <c r="C10" s="2861"/>
      <c r="D10" s="2861"/>
      <c r="E10" s="2861"/>
      <c r="F10" s="2861"/>
      <c r="G10" s="2861"/>
      <c r="H10" s="2861"/>
      <c r="I10" s="2861"/>
      <c r="J10" s="2861"/>
      <c r="K10" s="2861"/>
      <c r="L10" s="2861"/>
      <c r="M10" s="2861"/>
      <c r="N10" s="2861"/>
      <c r="O10" s="2861"/>
      <c r="P10" s="2861"/>
      <c r="Q10" s="2861"/>
      <c r="R10" s="2861"/>
      <c r="S10" s="2861"/>
      <c r="T10" s="2861"/>
      <c r="U10" s="2861"/>
      <c r="V10" s="2861"/>
      <c r="W10" s="2861"/>
      <c r="X10" s="2861"/>
      <c r="Y10" s="749"/>
      <c r="Z10" s="2862">
        <f>'E.2 Datenblatt EZA = FVA'!AS10</f>
        <v>0</v>
      </c>
      <c r="AA10" s="2862"/>
      <c r="AB10" s="2862"/>
      <c r="AC10" s="2862"/>
      <c r="AD10" s="2862"/>
      <c r="AE10" s="2863"/>
      <c r="AF10" s="2855" t="s">
        <v>136</v>
      </c>
      <c r="AG10" s="2856"/>
      <c r="AH10" s="2856"/>
      <c r="AI10" s="2857"/>
      <c r="AJ10" s="2857"/>
      <c r="AK10" s="2857"/>
      <c r="AL10" s="2857"/>
      <c r="AM10" s="2857"/>
      <c r="AN10" s="2857"/>
      <c r="AO10" s="2857"/>
      <c r="AP10" s="2857"/>
      <c r="AQ10" s="2857"/>
      <c r="AR10" s="2857"/>
      <c r="AS10" s="2857"/>
      <c r="AT10" s="2857"/>
      <c r="AU10" s="2857"/>
      <c r="AV10" s="2857"/>
      <c r="AW10" s="2857"/>
      <c r="AX10" s="2857"/>
      <c r="AY10" s="2857"/>
      <c r="AZ10" s="2858"/>
    </row>
    <row r="11" spans="2:58" s="1" customFormat="1" ht="17.25" customHeight="1" x14ac:dyDescent="0.2">
      <c r="B11" s="2838" t="s">
        <v>139</v>
      </c>
      <c r="C11" s="2839"/>
      <c r="D11" s="2839"/>
      <c r="E11" s="2839"/>
      <c r="F11" s="2839"/>
      <c r="G11" s="2839"/>
      <c r="H11" s="2839"/>
      <c r="I11" s="2839"/>
      <c r="J11" s="2839"/>
      <c r="K11" s="2839"/>
      <c r="L11" s="2839"/>
      <c r="M11" s="2839"/>
      <c r="N11" s="2839"/>
      <c r="O11" s="2839"/>
      <c r="P11" s="2839"/>
      <c r="Q11" s="2839"/>
      <c r="R11" s="2839"/>
      <c r="S11" s="2839"/>
      <c r="T11" s="2839"/>
      <c r="U11" s="2839"/>
      <c r="V11" s="2839"/>
      <c r="W11" s="2839"/>
      <c r="X11" s="2839"/>
      <c r="Y11" s="2839"/>
      <c r="Z11" s="2839"/>
      <c r="AA11" s="2839"/>
      <c r="AB11" s="2839"/>
      <c r="AC11" s="2839"/>
      <c r="AD11" s="2839"/>
      <c r="AE11" s="2839"/>
      <c r="AF11" s="2839"/>
      <c r="AG11" s="2839"/>
      <c r="AH11" s="2839"/>
      <c r="AI11" s="2839"/>
      <c r="AJ11" s="2839"/>
      <c r="AK11" s="2839"/>
      <c r="AL11" s="2839"/>
      <c r="AM11" s="2839"/>
      <c r="AN11" s="2839"/>
      <c r="AO11" s="2839"/>
      <c r="AP11" s="2839"/>
      <c r="AQ11" s="2839"/>
      <c r="AR11" s="2839"/>
      <c r="AS11" s="2839"/>
      <c r="AT11" s="2839"/>
      <c r="AU11" s="2839"/>
      <c r="AV11" s="2839"/>
      <c r="AW11" s="2839"/>
      <c r="AX11" s="2839"/>
      <c r="AY11" s="2839"/>
      <c r="AZ11" s="2840"/>
    </row>
    <row r="12" spans="2:58" s="1" customFormat="1" ht="13.5" customHeight="1" x14ac:dyDescent="0.2">
      <c r="B12" s="2841" t="s">
        <v>140</v>
      </c>
      <c r="C12" s="2842"/>
      <c r="D12" s="2842"/>
      <c r="E12" s="2842"/>
      <c r="F12" s="2842"/>
      <c r="G12" s="2842"/>
      <c r="H12" s="2842"/>
      <c r="I12" s="2842"/>
      <c r="J12" s="2842"/>
      <c r="K12" s="2842"/>
      <c r="L12" s="2842"/>
      <c r="M12" s="2842"/>
      <c r="N12" s="2842"/>
      <c r="O12" s="2842"/>
      <c r="P12" s="2842"/>
      <c r="Q12" s="2842"/>
      <c r="R12" s="2842"/>
      <c r="S12" s="2842"/>
      <c r="T12" s="2842"/>
      <c r="U12" s="2842"/>
      <c r="V12" s="2842"/>
      <c r="W12" s="2842"/>
      <c r="X12" s="2842"/>
      <c r="Y12" s="2842"/>
      <c r="Z12" s="2842"/>
      <c r="AA12" s="2842"/>
      <c r="AB12" s="2842"/>
      <c r="AC12" s="2842"/>
      <c r="AD12" s="2842"/>
      <c r="AE12" s="2842"/>
      <c r="AF12" s="2842"/>
      <c r="AG12" s="2842"/>
      <c r="AH12" s="2842"/>
      <c r="AI12" s="2842"/>
      <c r="AJ12" s="2842"/>
      <c r="AK12" s="2842"/>
      <c r="AL12" s="2842"/>
      <c r="AM12" s="2842"/>
      <c r="AN12" s="2842"/>
      <c r="AO12" s="2842"/>
      <c r="AP12" s="2842"/>
      <c r="AQ12" s="2842"/>
      <c r="AR12" s="2842"/>
      <c r="AS12" s="2842"/>
      <c r="AT12" s="2842"/>
      <c r="AU12" s="2842"/>
      <c r="AV12" s="2842"/>
      <c r="AW12" s="2842"/>
      <c r="AX12" s="2842"/>
      <c r="AY12" s="2842"/>
      <c r="AZ12" s="2843"/>
    </row>
    <row r="13" spans="2:58" s="1" customFormat="1" ht="15" customHeight="1" x14ac:dyDescent="0.2">
      <c r="B13" s="2844"/>
      <c r="C13" s="2845"/>
      <c r="D13" s="2845"/>
      <c r="E13" s="2846" t="s">
        <v>760</v>
      </c>
      <c r="F13" s="2845"/>
      <c r="G13" s="2845"/>
      <c r="H13" s="2845"/>
      <c r="I13" s="2845"/>
      <c r="J13" s="2845"/>
      <c r="K13" s="2845"/>
      <c r="L13" s="2845"/>
      <c r="M13" s="2845"/>
      <c r="N13" s="2845"/>
      <c r="O13" s="2845"/>
      <c r="P13" s="2845"/>
      <c r="Q13" s="2845"/>
      <c r="R13" s="2847"/>
      <c r="S13" s="2811"/>
      <c r="T13" s="2811"/>
      <c r="U13" s="2811"/>
      <c r="V13" s="2810" t="s">
        <v>761</v>
      </c>
      <c r="W13" s="2811"/>
      <c r="X13" s="2811"/>
      <c r="Y13" s="2811"/>
      <c r="Z13" s="2811"/>
      <c r="AA13" s="2811"/>
      <c r="AB13" s="2811"/>
      <c r="AC13" s="2811"/>
      <c r="AD13" s="2811"/>
      <c r="AE13" s="2811"/>
      <c r="AF13" s="2811"/>
      <c r="AG13" s="2811"/>
      <c r="AH13" s="2811"/>
      <c r="AI13" s="2811"/>
      <c r="AJ13" s="2811"/>
      <c r="AK13" s="2811"/>
      <c r="AL13" s="51"/>
      <c r="AM13" s="2818"/>
      <c r="AN13" s="2819"/>
      <c r="AO13" s="2877" t="s">
        <v>762</v>
      </c>
      <c r="AP13" s="2819"/>
      <c r="AQ13" s="2819"/>
      <c r="AR13" s="2819"/>
      <c r="AS13" s="2819"/>
      <c r="AT13" s="2819"/>
      <c r="AU13" s="2819"/>
      <c r="AV13" s="2819"/>
      <c r="AW13" s="2819"/>
      <c r="AX13" s="2819"/>
      <c r="AY13" s="2819"/>
      <c r="AZ13" s="2878"/>
    </row>
    <row r="14" spans="2:58" s="1" customFormat="1" ht="34.5" customHeight="1" x14ac:dyDescent="0.2">
      <c r="B14" s="43"/>
      <c r="C14" s="2809" t="s">
        <v>150</v>
      </c>
      <c r="D14" s="2809"/>
      <c r="E14" s="2809"/>
      <c r="F14" s="2809"/>
      <c r="G14" s="2809"/>
      <c r="H14" s="2809"/>
      <c r="I14" s="2809"/>
      <c r="J14" s="2809"/>
      <c r="K14" s="2809"/>
      <c r="L14" s="2809"/>
      <c r="M14" s="2809"/>
      <c r="N14" s="2809"/>
      <c r="O14" s="2809"/>
      <c r="P14" s="2809"/>
      <c r="Q14" s="2809"/>
      <c r="R14" s="44"/>
      <c r="S14" s="52"/>
      <c r="T14" s="2812" t="s">
        <v>160</v>
      </c>
      <c r="U14" s="2812"/>
      <c r="V14" s="2812"/>
      <c r="W14" s="2812"/>
      <c r="X14" s="2812"/>
      <c r="Y14" s="2812"/>
      <c r="Z14" s="2812"/>
      <c r="AA14" s="2812"/>
      <c r="AB14" s="2812"/>
      <c r="AC14" s="2812"/>
      <c r="AD14" s="2812"/>
      <c r="AE14" s="2812"/>
      <c r="AF14" s="2812"/>
      <c r="AG14" s="2812"/>
      <c r="AH14" s="2812"/>
      <c r="AI14" s="2812"/>
      <c r="AJ14" s="2812"/>
      <c r="AK14" s="2812"/>
      <c r="AL14" s="53"/>
      <c r="AM14" s="2802"/>
      <c r="AN14" s="2803"/>
      <c r="AO14" s="2803"/>
      <c r="AP14" s="2803"/>
      <c r="AQ14" s="2803"/>
      <c r="AR14" s="2803"/>
      <c r="AS14" s="2804"/>
      <c r="AT14" s="2804"/>
      <c r="AU14" s="2804"/>
      <c r="AV14" s="2804"/>
      <c r="AW14" s="2804"/>
      <c r="AX14" s="2804"/>
      <c r="AY14" s="2804"/>
      <c r="AZ14" s="2805"/>
    </row>
    <row r="15" spans="2:58" s="1" customFormat="1" ht="3" customHeight="1" x14ac:dyDescent="0.2">
      <c r="B15" s="2813"/>
      <c r="C15" s="2814"/>
      <c r="D15" s="2814"/>
      <c r="E15" s="2814"/>
      <c r="F15" s="2814"/>
      <c r="G15" s="2814"/>
      <c r="H15" s="2814"/>
      <c r="I15" s="2814"/>
      <c r="J15" s="2814"/>
      <c r="K15" s="2814"/>
      <c r="L15" s="2798"/>
      <c r="M15" s="2799"/>
      <c r="N15" s="2799"/>
      <c r="O15" s="2799"/>
      <c r="P15" s="2799"/>
      <c r="Q15" s="2799"/>
      <c r="R15" s="2799"/>
      <c r="S15" s="2806"/>
      <c r="T15" s="2806"/>
      <c r="U15" s="2806"/>
      <c r="V15" s="2806"/>
      <c r="W15" s="2806"/>
      <c r="X15" s="2806"/>
      <c r="Y15" s="2806"/>
      <c r="Z15" s="2806"/>
      <c r="AA15" s="2806"/>
      <c r="AB15" s="2806"/>
      <c r="AC15" s="2806"/>
      <c r="AD15" s="2806"/>
      <c r="AE15" s="2806"/>
      <c r="AF15" s="2806"/>
      <c r="AG15" s="2806"/>
      <c r="AH15" s="2806"/>
      <c r="AI15" s="2806"/>
      <c r="AJ15" s="2806"/>
      <c r="AK15" s="2806"/>
      <c r="AL15" s="2806"/>
      <c r="AM15" s="2807"/>
      <c r="AN15" s="2807"/>
      <c r="AO15" s="2807"/>
      <c r="AP15" s="2807"/>
      <c r="AQ15" s="2807"/>
      <c r="AR15" s="2808"/>
      <c r="AS15" s="2864"/>
      <c r="AT15" s="2865"/>
      <c r="AU15" s="2865"/>
      <c r="AV15" s="2865"/>
      <c r="AW15" s="2865"/>
      <c r="AX15" s="2865"/>
      <c r="AY15" s="2865"/>
      <c r="AZ15" s="2866"/>
    </row>
    <row r="16" spans="2:58" s="1" customFormat="1" ht="15" customHeight="1" x14ac:dyDescent="0.2">
      <c r="B16" s="2815"/>
      <c r="C16" s="2816"/>
      <c r="D16" s="2816"/>
      <c r="E16" s="2816"/>
      <c r="F16" s="2816"/>
      <c r="G16" s="2816"/>
      <c r="H16" s="2817"/>
      <c r="I16" s="2817"/>
      <c r="J16" s="2817"/>
      <c r="K16" s="2817"/>
      <c r="L16" s="2849"/>
      <c r="M16" s="2850"/>
      <c r="N16" s="2850"/>
      <c r="O16" s="2870" t="s">
        <v>146</v>
      </c>
      <c r="P16" s="2871"/>
      <c r="Q16" s="2871"/>
      <c r="R16" s="2871"/>
      <c r="S16" s="2871"/>
      <c r="T16" s="2871"/>
      <c r="U16" s="2871"/>
      <c r="V16" s="2871"/>
      <c r="W16" s="2871"/>
      <c r="X16" s="2871"/>
      <c r="Y16" s="2871"/>
      <c r="Z16" s="2871"/>
      <c r="AA16" s="2871"/>
      <c r="AB16" s="2871"/>
      <c r="AC16" s="2871"/>
      <c r="AD16" s="2871"/>
      <c r="AE16" s="2871"/>
      <c r="AF16" s="2871"/>
      <c r="AG16" s="2871"/>
      <c r="AH16" s="2871"/>
      <c r="AI16" s="2871"/>
      <c r="AJ16" s="2871"/>
      <c r="AK16" s="2871"/>
      <c r="AL16" s="2871"/>
      <c r="AM16" s="2871"/>
      <c r="AN16" s="2800"/>
      <c r="AO16" s="2800"/>
      <c r="AP16" s="2800"/>
      <c r="AQ16" s="2800"/>
      <c r="AR16" s="2801"/>
      <c r="AS16" s="2867"/>
      <c r="AT16" s="2868"/>
      <c r="AU16" s="2868"/>
      <c r="AV16" s="2868"/>
      <c r="AW16" s="2868"/>
      <c r="AX16" s="2868"/>
      <c r="AY16" s="2868"/>
      <c r="AZ16" s="2869"/>
    </row>
    <row r="17" spans="2:52" s="1" customFormat="1" ht="18" customHeight="1" x14ac:dyDescent="0.2">
      <c r="B17" s="2815"/>
      <c r="C17" s="2816"/>
      <c r="D17" s="2816"/>
      <c r="E17" s="2816"/>
      <c r="F17" s="2816"/>
      <c r="G17" s="2816"/>
      <c r="H17" s="2882" t="s">
        <v>764</v>
      </c>
      <c r="I17" s="2883"/>
      <c r="J17" s="47"/>
      <c r="K17" s="48"/>
      <c r="L17" s="2885" t="s">
        <v>155</v>
      </c>
      <c r="M17" s="2879"/>
      <c r="N17" s="2879"/>
      <c r="O17" s="2879"/>
      <c r="P17" s="54" t="s">
        <v>152</v>
      </c>
      <c r="Q17" s="2879" t="s">
        <v>141</v>
      </c>
      <c r="R17" s="2879"/>
      <c r="S17" s="2879"/>
      <c r="T17" s="2879"/>
      <c r="U17" s="2879"/>
      <c r="V17" s="2879"/>
      <c r="W17" s="2879"/>
      <c r="X17" s="2879"/>
      <c r="Y17" s="2879"/>
      <c r="Z17" s="2879"/>
      <c r="AA17" s="2879"/>
      <c r="AB17" s="2879"/>
      <c r="AC17" s="2879"/>
      <c r="AD17" s="2879"/>
      <c r="AE17" s="2879"/>
      <c r="AF17" s="2879"/>
      <c r="AG17" s="2879"/>
      <c r="AH17" s="2879"/>
      <c r="AI17" s="2879"/>
      <c r="AJ17" s="2879"/>
      <c r="AK17" s="2879"/>
      <c r="AL17" s="2879"/>
      <c r="AM17" s="2879"/>
      <c r="AN17" s="2879"/>
      <c r="AO17" s="2879"/>
      <c r="AP17" s="2880" t="s">
        <v>156</v>
      </c>
      <c r="AQ17" s="2880"/>
      <c r="AR17" s="2881"/>
      <c r="AS17" s="2796"/>
      <c r="AT17" s="2797"/>
      <c r="AU17" s="2888" t="s">
        <v>763</v>
      </c>
      <c r="AV17" s="2889"/>
      <c r="AW17" s="2913"/>
      <c r="AX17" s="2914"/>
      <c r="AY17" s="2914"/>
      <c r="AZ17" s="2915"/>
    </row>
    <row r="18" spans="2:52" s="1" customFormat="1" ht="24" customHeight="1" x14ac:dyDescent="0.2">
      <c r="B18" s="2815"/>
      <c r="C18" s="2816"/>
      <c r="D18" s="2816"/>
      <c r="E18" s="2816"/>
      <c r="F18" s="2816"/>
      <c r="G18" s="2816"/>
      <c r="H18" s="2883"/>
      <c r="I18" s="2883"/>
      <c r="J18" s="45"/>
      <c r="K18" s="49"/>
      <c r="L18" s="2885" t="s">
        <v>155</v>
      </c>
      <c r="M18" s="2879"/>
      <c r="N18" s="2879"/>
      <c r="O18" s="2879"/>
      <c r="P18" s="55" t="s">
        <v>153</v>
      </c>
      <c r="Q18" s="2854" t="s">
        <v>142</v>
      </c>
      <c r="R18" s="2854"/>
      <c r="S18" s="2854"/>
      <c r="T18" s="2854"/>
      <c r="U18" s="2854"/>
      <c r="V18" s="2854"/>
      <c r="W18" s="2854"/>
      <c r="X18" s="2854"/>
      <c r="Y18" s="2854"/>
      <c r="Z18" s="2854"/>
      <c r="AA18" s="2854"/>
      <c r="AB18" s="2854"/>
      <c r="AC18" s="2854"/>
      <c r="AD18" s="2854"/>
      <c r="AE18" s="2854"/>
      <c r="AF18" s="2854"/>
      <c r="AG18" s="2854"/>
      <c r="AH18" s="2854"/>
      <c r="AI18" s="2854"/>
      <c r="AJ18" s="2854"/>
      <c r="AK18" s="2854"/>
      <c r="AL18" s="2854"/>
      <c r="AM18" s="2854"/>
      <c r="AN18" s="2854"/>
      <c r="AO18" s="2854"/>
      <c r="AP18" s="2880" t="s">
        <v>156</v>
      </c>
      <c r="AQ18" s="2880"/>
      <c r="AR18" s="2881"/>
      <c r="AS18" s="2874"/>
      <c r="AT18" s="2875"/>
      <c r="AU18" s="2890"/>
      <c r="AV18" s="2891"/>
      <c r="AW18" s="2913"/>
      <c r="AX18" s="2914"/>
      <c r="AY18" s="2914"/>
      <c r="AZ18" s="2915"/>
    </row>
    <row r="19" spans="2:52" s="1" customFormat="1" ht="33" customHeight="1" x14ac:dyDescent="0.2">
      <c r="B19" s="2815"/>
      <c r="C19" s="2816"/>
      <c r="D19" s="2816"/>
      <c r="E19" s="2816"/>
      <c r="F19" s="2816"/>
      <c r="G19" s="2816"/>
      <c r="H19" s="2883"/>
      <c r="I19" s="2883"/>
      <c r="J19" s="45"/>
      <c r="K19" s="49"/>
      <c r="L19" s="2886" t="s">
        <v>155</v>
      </c>
      <c r="M19" s="2887"/>
      <c r="N19" s="2887"/>
      <c r="O19" s="2887"/>
      <c r="P19" s="56" t="s">
        <v>154</v>
      </c>
      <c r="Q19" s="2876" t="s">
        <v>143</v>
      </c>
      <c r="R19" s="2876"/>
      <c r="S19" s="2876"/>
      <c r="T19" s="2876"/>
      <c r="U19" s="2876"/>
      <c r="V19" s="2876"/>
      <c r="W19" s="2876"/>
      <c r="X19" s="2876"/>
      <c r="Y19" s="2876"/>
      <c r="Z19" s="2876"/>
      <c r="AA19" s="2876"/>
      <c r="AB19" s="2876"/>
      <c r="AC19" s="2876"/>
      <c r="AD19" s="2876"/>
      <c r="AE19" s="2876"/>
      <c r="AF19" s="2876"/>
      <c r="AG19" s="2876"/>
      <c r="AH19" s="2876"/>
      <c r="AI19" s="2876"/>
      <c r="AJ19" s="2876"/>
      <c r="AK19" s="2876"/>
      <c r="AL19" s="2876"/>
      <c r="AM19" s="2876"/>
      <c r="AN19" s="2876"/>
      <c r="AO19" s="2876"/>
      <c r="AP19" s="2895" t="s">
        <v>156</v>
      </c>
      <c r="AQ19" s="2895"/>
      <c r="AR19" s="2896"/>
      <c r="AS19" s="2874"/>
      <c r="AT19" s="2875"/>
      <c r="AU19" s="2890"/>
      <c r="AV19" s="2891"/>
      <c r="AW19" s="2913"/>
      <c r="AX19" s="2914"/>
      <c r="AY19" s="2914"/>
      <c r="AZ19" s="2915"/>
    </row>
    <row r="20" spans="2:52" s="1" customFormat="1" ht="33" customHeight="1" x14ac:dyDescent="0.2">
      <c r="B20" s="2815"/>
      <c r="C20" s="2816"/>
      <c r="D20" s="2816"/>
      <c r="E20" s="2816"/>
      <c r="F20" s="2816"/>
      <c r="G20" s="2816"/>
      <c r="H20" s="2883"/>
      <c r="I20" s="2883"/>
      <c r="J20" s="45"/>
      <c r="K20" s="49"/>
      <c r="L20" s="2898" t="s">
        <v>155</v>
      </c>
      <c r="M20" s="2899"/>
      <c r="N20" s="2899"/>
      <c r="O20" s="57" t="s">
        <v>145</v>
      </c>
      <c r="P20" s="2897" t="s">
        <v>144</v>
      </c>
      <c r="Q20" s="2897"/>
      <c r="R20" s="2897"/>
      <c r="S20" s="2897"/>
      <c r="T20" s="2897"/>
      <c r="U20" s="2897"/>
      <c r="V20" s="2897"/>
      <c r="W20" s="2897"/>
      <c r="X20" s="2897"/>
      <c r="Y20" s="2897"/>
      <c r="Z20" s="2897"/>
      <c r="AA20" s="2897"/>
      <c r="AB20" s="2897"/>
      <c r="AC20" s="2897"/>
      <c r="AD20" s="2897"/>
      <c r="AE20" s="2897"/>
      <c r="AF20" s="2897"/>
      <c r="AG20" s="2897"/>
      <c r="AH20" s="2897"/>
      <c r="AI20" s="2897"/>
      <c r="AJ20" s="2897"/>
      <c r="AK20" s="2897"/>
      <c r="AL20" s="2897"/>
      <c r="AM20" s="2897"/>
      <c r="AN20" s="2897"/>
      <c r="AO20" s="2897"/>
      <c r="AP20" s="2872" t="s">
        <v>156</v>
      </c>
      <c r="AQ20" s="2872"/>
      <c r="AR20" s="2873"/>
      <c r="AS20" s="2874"/>
      <c r="AT20" s="2875"/>
      <c r="AU20" s="2890"/>
      <c r="AV20" s="2891"/>
      <c r="AW20" s="2913"/>
      <c r="AX20" s="2914"/>
      <c r="AY20" s="2914"/>
      <c r="AZ20" s="2915"/>
    </row>
    <row r="21" spans="2:52" s="1" customFormat="1" ht="24" customHeight="1" x14ac:dyDescent="0.2">
      <c r="B21" s="2903"/>
      <c r="C21" s="2904"/>
      <c r="D21" s="2904"/>
      <c r="E21" s="2904"/>
      <c r="F21" s="2904"/>
      <c r="G21" s="2904"/>
      <c r="H21" s="2884"/>
      <c r="I21" s="2884"/>
      <c r="J21" s="46"/>
      <c r="K21" s="50"/>
      <c r="L21" s="2905" t="s">
        <v>155</v>
      </c>
      <c r="M21" s="2906"/>
      <c r="N21" s="2906"/>
      <c r="O21" s="58" t="s">
        <v>147</v>
      </c>
      <c r="P21" s="2912" t="s">
        <v>148</v>
      </c>
      <c r="Q21" s="2912"/>
      <c r="R21" s="2912"/>
      <c r="S21" s="2912"/>
      <c r="T21" s="2912"/>
      <c r="U21" s="2912"/>
      <c r="V21" s="2912"/>
      <c r="W21" s="2912"/>
      <c r="X21" s="2912"/>
      <c r="Y21" s="2912"/>
      <c r="Z21" s="2912"/>
      <c r="AA21" s="2912"/>
      <c r="AB21" s="2912"/>
      <c r="AC21" s="2912"/>
      <c r="AD21" s="2912"/>
      <c r="AE21" s="2912"/>
      <c r="AF21" s="2912"/>
      <c r="AG21" s="2912"/>
      <c r="AH21" s="2912"/>
      <c r="AI21" s="2912"/>
      <c r="AJ21" s="2912"/>
      <c r="AK21" s="2912"/>
      <c r="AL21" s="2912"/>
      <c r="AM21" s="2912"/>
      <c r="AN21" s="2912"/>
      <c r="AO21" s="2912"/>
      <c r="AP21" s="2907" t="s">
        <v>156</v>
      </c>
      <c r="AQ21" s="2907"/>
      <c r="AR21" s="2908"/>
      <c r="AS21" s="2874"/>
      <c r="AT21" s="2875"/>
      <c r="AU21" s="2890"/>
      <c r="AV21" s="2891"/>
      <c r="AW21" s="2913"/>
      <c r="AX21" s="2914"/>
      <c r="AY21" s="2914"/>
      <c r="AZ21" s="2915"/>
    </row>
    <row r="22" spans="2:52" s="1" customFormat="1" ht="24" customHeight="1" x14ac:dyDescent="0.2">
      <c r="B22" s="2917"/>
      <c r="C22" s="2918"/>
      <c r="D22" s="2918"/>
      <c r="E22" s="2918"/>
      <c r="F22" s="2918"/>
      <c r="G22" s="2918"/>
      <c r="H22" s="2918"/>
      <c r="I22" s="2918"/>
      <c r="J22" s="2918"/>
      <c r="K22" s="2919"/>
      <c r="L22" s="60" t="s">
        <v>147</v>
      </c>
      <c r="M22" s="2920" t="s">
        <v>151</v>
      </c>
      <c r="N22" s="2920"/>
      <c r="O22" s="2920"/>
      <c r="P22" s="2920"/>
      <c r="Q22" s="2920"/>
      <c r="R22" s="2920"/>
      <c r="S22" s="2920"/>
      <c r="T22" s="2920"/>
      <c r="U22" s="2920"/>
      <c r="V22" s="2920"/>
      <c r="W22" s="2920"/>
      <c r="X22" s="2920"/>
      <c r="Y22" s="2920"/>
      <c r="Z22" s="2920"/>
      <c r="AA22" s="2920"/>
      <c r="AB22" s="2920"/>
      <c r="AC22" s="2920"/>
      <c r="AD22" s="2920"/>
      <c r="AE22" s="2920"/>
      <c r="AF22" s="2920"/>
      <c r="AG22" s="2920"/>
      <c r="AH22" s="2920"/>
      <c r="AI22" s="2920"/>
      <c r="AJ22" s="2920"/>
      <c r="AK22" s="2920"/>
      <c r="AL22" s="2920"/>
      <c r="AM22" s="2920"/>
      <c r="AN22" s="2920"/>
      <c r="AO22" s="2920"/>
      <c r="AP22" s="2920"/>
      <c r="AQ22" s="2920"/>
      <c r="AR22" s="2920"/>
      <c r="AS22" s="2894"/>
      <c r="AT22" s="2894"/>
      <c r="AU22" s="2892"/>
      <c r="AV22" s="2893"/>
      <c r="AW22" s="2913"/>
      <c r="AX22" s="2914"/>
      <c r="AY22" s="2914"/>
      <c r="AZ22" s="2915"/>
    </row>
    <row r="23" spans="2:52" s="1" customFormat="1" ht="24" customHeight="1" x14ac:dyDescent="0.2">
      <c r="B23" s="2824"/>
      <c r="C23" s="2921" t="s">
        <v>166</v>
      </c>
      <c r="D23" s="2921"/>
      <c r="E23" s="2921"/>
      <c r="F23" s="2921"/>
      <c r="G23" s="2921"/>
      <c r="H23" s="2921"/>
      <c r="I23" s="2921"/>
      <c r="J23" s="2921"/>
      <c r="K23" s="2826"/>
      <c r="L23" s="60" t="s">
        <v>147</v>
      </c>
      <c r="M23" s="2894" t="s">
        <v>157</v>
      </c>
      <c r="N23" s="2894"/>
      <c r="O23" s="2894"/>
      <c r="P23" s="2894"/>
      <c r="Q23" s="2894"/>
      <c r="R23" s="2894"/>
      <c r="S23" s="2894"/>
      <c r="T23" s="2894"/>
      <c r="U23" s="2894"/>
      <c r="V23" s="2894"/>
      <c r="W23" s="2894"/>
      <c r="X23" s="2894"/>
      <c r="Y23" s="2894"/>
      <c r="Z23" s="2894"/>
      <c r="AA23" s="2894"/>
      <c r="AB23" s="2894"/>
      <c r="AC23" s="2894"/>
      <c r="AD23" s="2894"/>
      <c r="AE23" s="2894"/>
      <c r="AF23" s="2894"/>
      <c r="AG23" s="2894"/>
      <c r="AH23" s="2894"/>
      <c r="AI23" s="2894"/>
      <c r="AJ23" s="2894"/>
      <c r="AK23" s="2894"/>
      <c r="AL23" s="2894"/>
      <c r="AM23" s="2894"/>
      <c r="AN23" s="2894"/>
      <c r="AO23" s="2894"/>
      <c r="AP23" s="2894"/>
      <c r="AQ23" s="2894"/>
      <c r="AR23" s="2894"/>
      <c r="AS23" s="2916"/>
      <c r="AT23" s="2916"/>
      <c r="AU23" s="2916"/>
      <c r="AV23" s="2916"/>
      <c r="AW23" s="2910"/>
      <c r="AX23" s="2910"/>
      <c r="AY23" s="2910"/>
      <c r="AZ23" s="2911"/>
    </row>
    <row r="24" spans="2:52" s="1" customFormat="1" ht="18" customHeight="1" x14ac:dyDescent="0.2">
      <c r="B24" s="2824"/>
      <c r="C24" s="2921"/>
      <c r="D24" s="2921"/>
      <c r="E24" s="2921"/>
      <c r="F24" s="2921"/>
      <c r="G24" s="2921"/>
      <c r="H24" s="2921"/>
      <c r="I24" s="2921"/>
      <c r="J24" s="2921"/>
      <c r="K24" s="2826"/>
      <c r="L24" s="61" t="s">
        <v>147</v>
      </c>
      <c r="M24" s="2821" t="s">
        <v>158</v>
      </c>
      <c r="N24" s="2821"/>
      <c r="O24" s="2821"/>
      <c r="P24" s="2821"/>
      <c r="Q24" s="2821"/>
      <c r="R24" s="2821"/>
      <c r="S24" s="2821"/>
      <c r="T24" s="2821"/>
      <c r="U24" s="2821"/>
      <c r="V24" s="2821"/>
      <c r="W24" s="2821"/>
      <c r="X24" s="2821"/>
      <c r="Y24" s="2821"/>
      <c r="Z24" s="2821"/>
      <c r="AA24" s="2821"/>
      <c r="AB24" s="2821"/>
      <c r="AC24" s="2821"/>
      <c r="AD24" s="2821"/>
      <c r="AE24" s="2821"/>
      <c r="AF24" s="2821"/>
      <c r="AG24" s="2821"/>
      <c r="AH24" s="2821"/>
      <c r="AI24" s="2821"/>
      <c r="AJ24" s="2821"/>
      <c r="AK24" s="2821"/>
      <c r="AL24" s="2821"/>
      <c r="AM24" s="2821"/>
      <c r="AN24" s="2821"/>
      <c r="AO24" s="2821"/>
      <c r="AP24" s="2821"/>
      <c r="AQ24" s="2821"/>
      <c r="AR24" s="2821"/>
      <c r="AS24" s="2821"/>
      <c r="AT24" s="2821"/>
      <c r="AU24" s="2821"/>
      <c r="AV24" s="2821"/>
      <c r="AW24" s="2865"/>
      <c r="AX24" s="2865"/>
      <c r="AY24" s="2865"/>
      <c r="AZ24" s="2866"/>
    </row>
    <row r="25" spans="2:52" s="1" customFormat="1" ht="24" customHeight="1" x14ac:dyDescent="0.2">
      <c r="B25" s="2824"/>
      <c r="C25" s="2921"/>
      <c r="D25" s="2921"/>
      <c r="E25" s="2921"/>
      <c r="F25" s="2921"/>
      <c r="G25" s="2921"/>
      <c r="H25" s="2921"/>
      <c r="I25" s="2921"/>
      <c r="J25" s="2921"/>
      <c r="K25" s="2826"/>
      <c r="L25" s="2830" t="s">
        <v>152</v>
      </c>
      <c r="M25" s="2831"/>
      <c r="N25" s="2823" t="s">
        <v>159</v>
      </c>
      <c r="O25" s="2823"/>
      <c r="P25" s="2823"/>
      <c r="Q25" s="2823"/>
      <c r="R25" s="2823"/>
      <c r="S25" s="2823"/>
      <c r="T25" s="2823"/>
      <c r="U25" s="2823"/>
      <c r="V25" s="2823"/>
      <c r="W25" s="2823"/>
      <c r="X25" s="2823"/>
      <c r="Y25" s="2823"/>
      <c r="Z25" s="2823"/>
      <c r="AA25" s="2823"/>
      <c r="AB25" s="2823"/>
      <c r="AC25" s="2823"/>
      <c r="AD25" s="2823"/>
      <c r="AE25" s="2823"/>
      <c r="AF25" s="2823"/>
      <c r="AG25" s="2823"/>
      <c r="AH25" s="2823"/>
      <c r="AI25" s="2823"/>
      <c r="AJ25" s="2823"/>
      <c r="AK25" s="2823"/>
      <c r="AL25" s="2823"/>
      <c r="AM25" s="2823"/>
      <c r="AN25" s="2823"/>
      <c r="AO25" s="2823"/>
      <c r="AP25" s="2823"/>
      <c r="AQ25" s="2823"/>
      <c r="AR25" s="2823"/>
      <c r="AS25" s="2909"/>
      <c r="AT25" s="2909"/>
      <c r="AU25" s="2909"/>
      <c r="AV25" s="2909"/>
      <c r="AW25" s="63"/>
      <c r="AX25" s="63"/>
      <c r="AY25" s="63"/>
      <c r="AZ25" s="64"/>
    </row>
    <row r="26" spans="2:52" s="1" customFormat="1" ht="33" customHeight="1" x14ac:dyDescent="0.2">
      <c r="B26" s="2824"/>
      <c r="C26" s="2921"/>
      <c r="D26" s="2921"/>
      <c r="E26" s="2921"/>
      <c r="F26" s="2921"/>
      <c r="G26" s="2921"/>
      <c r="H26" s="2921"/>
      <c r="I26" s="2921"/>
      <c r="J26" s="2921"/>
      <c r="K26" s="2826"/>
      <c r="L26" s="2830" t="s">
        <v>153</v>
      </c>
      <c r="M26" s="2831"/>
      <c r="N26" s="2834" t="s">
        <v>167</v>
      </c>
      <c r="O26" s="2834"/>
      <c r="P26" s="2834"/>
      <c r="Q26" s="2834"/>
      <c r="R26" s="2834"/>
      <c r="S26" s="2834"/>
      <c r="T26" s="2834"/>
      <c r="U26" s="2834"/>
      <c r="V26" s="2834"/>
      <c r="W26" s="2834"/>
      <c r="X26" s="2834"/>
      <c r="Y26" s="2834"/>
      <c r="Z26" s="2834"/>
      <c r="AA26" s="2834"/>
      <c r="AB26" s="2834"/>
      <c r="AC26" s="2834"/>
      <c r="AD26" s="2834"/>
      <c r="AE26" s="2834"/>
      <c r="AF26" s="2834"/>
      <c r="AG26" s="2834"/>
      <c r="AH26" s="2834"/>
      <c r="AI26" s="2834"/>
      <c r="AJ26" s="2834"/>
      <c r="AK26" s="2834"/>
      <c r="AL26" s="2834"/>
      <c r="AM26" s="2834"/>
      <c r="AN26" s="2834"/>
      <c r="AO26" s="2834"/>
      <c r="AP26" s="2834"/>
      <c r="AQ26" s="2834"/>
      <c r="AR26" s="2834"/>
      <c r="AS26" s="2833"/>
      <c r="AT26" s="2833"/>
      <c r="AU26" s="2833"/>
      <c r="AV26" s="2833"/>
      <c r="AW26" s="63"/>
      <c r="AX26" s="63"/>
      <c r="AY26" s="63"/>
      <c r="AZ26" s="64"/>
    </row>
    <row r="27" spans="2:52" s="1" customFormat="1" ht="24" customHeight="1" x14ac:dyDescent="0.2">
      <c r="B27" s="2824"/>
      <c r="C27" s="2921"/>
      <c r="D27" s="2921"/>
      <c r="E27" s="2921"/>
      <c r="F27" s="2921"/>
      <c r="G27" s="2921"/>
      <c r="H27" s="2921"/>
      <c r="I27" s="2921"/>
      <c r="J27" s="2921"/>
      <c r="K27" s="2826"/>
      <c r="L27" s="2830" t="s">
        <v>154</v>
      </c>
      <c r="M27" s="2831"/>
      <c r="N27" s="2804" t="s">
        <v>161</v>
      </c>
      <c r="O27" s="2804"/>
      <c r="P27" s="2804"/>
      <c r="Q27" s="2804"/>
      <c r="R27" s="2804"/>
      <c r="S27" s="2804"/>
      <c r="T27" s="2804"/>
      <c r="U27" s="2804"/>
      <c r="V27" s="2804"/>
      <c r="W27" s="2804"/>
      <c r="X27" s="2804"/>
      <c r="Y27" s="2804"/>
      <c r="Z27" s="2804"/>
      <c r="AA27" s="2804"/>
      <c r="AB27" s="2804"/>
      <c r="AC27" s="2804"/>
      <c r="AD27" s="2804"/>
      <c r="AE27" s="2804"/>
      <c r="AF27" s="2804"/>
      <c r="AG27" s="2804"/>
      <c r="AH27" s="2804"/>
      <c r="AI27" s="2804"/>
      <c r="AJ27" s="2804"/>
      <c r="AK27" s="2804"/>
      <c r="AL27" s="2804"/>
      <c r="AM27" s="2804"/>
      <c r="AN27" s="2804"/>
      <c r="AO27" s="2804"/>
      <c r="AP27" s="2804"/>
      <c r="AQ27" s="2804"/>
      <c r="AR27" s="2804"/>
      <c r="AS27" s="2804"/>
      <c r="AT27" s="2804"/>
      <c r="AU27" s="59"/>
      <c r="AV27" s="59"/>
      <c r="AW27" s="63"/>
      <c r="AX27" s="63"/>
      <c r="AY27" s="63"/>
      <c r="AZ27" s="64"/>
    </row>
    <row r="28" spans="2:52" s="1" customFormat="1" ht="24" customHeight="1" x14ac:dyDescent="0.2">
      <c r="B28" s="2824"/>
      <c r="C28" s="2921"/>
      <c r="D28" s="2921"/>
      <c r="E28" s="2921"/>
      <c r="F28" s="2921"/>
      <c r="G28" s="2921"/>
      <c r="H28" s="2921"/>
      <c r="I28" s="2921"/>
      <c r="J28" s="2921"/>
      <c r="K28" s="2826"/>
      <c r="L28" s="2923"/>
      <c r="M28" s="2923"/>
      <c r="N28" s="2832" t="s">
        <v>162</v>
      </c>
      <c r="O28" s="2832"/>
      <c r="P28" s="2822" t="s">
        <v>956</v>
      </c>
      <c r="Q28" s="2823"/>
      <c r="R28" s="2823"/>
      <c r="S28" s="2823"/>
      <c r="T28" s="2823"/>
      <c r="U28" s="2823"/>
      <c r="V28" s="2823"/>
      <c r="W28" s="2823"/>
      <c r="X28" s="2823"/>
      <c r="Y28" s="2823"/>
      <c r="Z28" s="2823"/>
      <c r="AA28" s="2823"/>
      <c r="AB28" s="2823"/>
      <c r="AC28" s="2823"/>
      <c r="AD28" s="2823"/>
      <c r="AE28" s="2823"/>
      <c r="AF28" s="2823"/>
      <c r="AG28" s="2823"/>
      <c r="AH28" s="2823"/>
      <c r="AI28" s="2823"/>
      <c r="AJ28" s="2823"/>
      <c r="AK28" s="2823"/>
      <c r="AL28" s="2823"/>
      <c r="AM28" s="2823"/>
      <c r="AN28" s="2823"/>
      <c r="AO28" s="2823"/>
      <c r="AP28" s="2823"/>
      <c r="AQ28" s="2823"/>
      <c r="AR28" s="2823"/>
      <c r="AS28" s="2909"/>
      <c r="AT28" s="2909"/>
      <c r="AU28" s="2909"/>
      <c r="AV28" s="2909"/>
      <c r="AW28" s="63"/>
      <c r="AX28" s="63"/>
      <c r="AY28" s="63"/>
      <c r="AZ28" s="64"/>
    </row>
    <row r="29" spans="2:52" s="1" customFormat="1" ht="24" customHeight="1" x14ac:dyDescent="0.2">
      <c r="B29" s="2824"/>
      <c r="C29" s="2921"/>
      <c r="D29" s="2921"/>
      <c r="E29" s="2921"/>
      <c r="F29" s="2921"/>
      <c r="G29" s="2921"/>
      <c r="H29" s="2921"/>
      <c r="I29" s="2921"/>
      <c r="J29" s="2921"/>
      <c r="K29" s="2826"/>
      <c r="L29" s="62"/>
      <c r="M29" s="62"/>
      <c r="N29" s="2832" t="s">
        <v>163</v>
      </c>
      <c r="O29" s="2832"/>
      <c r="P29" s="2822" t="s">
        <v>957</v>
      </c>
      <c r="Q29" s="2823"/>
      <c r="R29" s="2823"/>
      <c r="S29" s="2823"/>
      <c r="T29" s="2823"/>
      <c r="U29" s="2823"/>
      <c r="V29" s="2823"/>
      <c r="W29" s="2823"/>
      <c r="X29" s="2823"/>
      <c r="Y29" s="2823"/>
      <c r="Z29" s="2823"/>
      <c r="AA29" s="2823"/>
      <c r="AB29" s="2823"/>
      <c r="AC29" s="2823"/>
      <c r="AD29" s="2823"/>
      <c r="AE29" s="2823"/>
      <c r="AF29" s="2823"/>
      <c r="AG29" s="2823"/>
      <c r="AH29" s="2823"/>
      <c r="AI29" s="2823"/>
      <c r="AJ29" s="2823"/>
      <c r="AK29" s="2823"/>
      <c r="AL29" s="2823"/>
      <c r="AM29" s="2823"/>
      <c r="AN29" s="2823"/>
      <c r="AO29" s="2823"/>
      <c r="AP29" s="2823"/>
      <c r="AQ29" s="2823"/>
      <c r="AR29" s="2823"/>
      <c r="AS29" s="2909"/>
      <c r="AT29" s="2909"/>
      <c r="AU29" s="2909"/>
      <c r="AV29" s="2909"/>
      <c r="AW29" s="63"/>
      <c r="AX29" s="63"/>
      <c r="AY29" s="63"/>
      <c r="AZ29" s="64"/>
    </row>
    <row r="30" spans="2:52" s="1" customFormat="1" ht="33" customHeight="1" x14ac:dyDescent="0.2">
      <c r="B30" s="2825"/>
      <c r="C30" s="2922"/>
      <c r="D30" s="2922"/>
      <c r="E30" s="2922"/>
      <c r="F30" s="2922"/>
      <c r="G30" s="2922"/>
      <c r="H30" s="2922"/>
      <c r="I30" s="2922"/>
      <c r="J30" s="2922"/>
      <c r="K30" s="2827"/>
      <c r="L30" s="62"/>
      <c r="M30" s="62"/>
      <c r="N30" s="2832" t="s">
        <v>164</v>
      </c>
      <c r="O30" s="2832"/>
      <c r="P30" s="2823" t="s">
        <v>165</v>
      </c>
      <c r="Q30" s="2823"/>
      <c r="R30" s="2823"/>
      <c r="S30" s="2823"/>
      <c r="T30" s="2823"/>
      <c r="U30" s="2823"/>
      <c r="V30" s="2823"/>
      <c r="W30" s="2823"/>
      <c r="X30" s="2823"/>
      <c r="Y30" s="2823"/>
      <c r="Z30" s="2823"/>
      <c r="AA30" s="2823"/>
      <c r="AB30" s="2823"/>
      <c r="AC30" s="2823"/>
      <c r="AD30" s="2823"/>
      <c r="AE30" s="2823"/>
      <c r="AF30" s="2823"/>
      <c r="AG30" s="2823"/>
      <c r="AH30" s="2823"/>
      <c r="AI30" s="2823"/>
      <c r="AJ30" s="2823"/>
      <c r="AK30" s="2823"/>
      <c r="AL30" s="2823"/>
      <c r="AM30" s="2823"/>
      <c r="AN30" s="2823"/>
      <c r="AO30" s="2823"/>
      <c r="AP30" s="2823"/>
      <c r="AQ30" s="2823"/>
      <c r="AR30" s="2823"/>
      <c r="AS30" s="2909"/>
      <c r="AT30" s="2909"/>
      <c r="AU30" s="2909"/>
      <c r="AV30" s="2909"/>
      <c r="AW30" s="63"/>
      <c r="AX30" s="63"/>
      <c r="AY30" s="63"/>
      <c r="AZ30" s="64"/>
    </row>
    <row r="31" spans="2:52" ht="33" customHeight="1" x14ac:dyDescent="0.2">
      <c r="B31" s="750" t="s">
        <v>149</v>
      </c>
      <c r="C31" s="2900" t="s">
        <v>359</v>
      </c>
      <c r="D31" s="2901"/>
      <c r="E31" s="2901"/>
      <c r="F31" s="2901"/>
      <c r="G31" s="2901"/>
      <c r="H31" s="2901"/>
      <c r="I31" s="2901"/>
      <c r="J31" s="2901"/>
      <c r="K31" s="2901"/>
      <c r="L31" s="2901"/>
      <c r="M31" s="2901"/>
      <c r="N31" s="2901"/>
      <c r="O31" s="2901"/>
      <c r="P31" s="2901"/>
      <c r="Q31" s="2901"/>
      <c r="R31" s="2901"/>
      <c r="S31" s="2901"/>
      <c r="T31" s="2901"/>
      <c r="U31" s="2901"/>
      <c r="V31" s="2901"/>
      <c r="W31" s="2901"/>
      <c r="X31" s="2901"/>
      <c r="Y31" s="2901"/>
      <c r="Z31" s="2901"/>
      <c r="AA31" s="2901"/>
      <c r="AB31" s="2901"/>
      <c r="AC31" s="2901"/>
      <c r="AD31" s="2901"/>
      <c r="AE31" s="2901"/>
      <c r="AF31" s="2901"/>
      <c r="AG31" s="2901"/>
      <c r="AH31" s="2901"/>
      <c r="AI31" s="2901"/>
      <c r="AJ31" s="2901"/>
      <c r="AK31" s="2901"/>
      <c r="AL31" s="2901"/>
      <c r="AM31" s="2901"/>
      <c r="AN31" s="2901"/>
      <c r="AO31" s="2901"/>
      <c r="AP31" s="2901"/>
      <c r="AQ31" s="2901"/>
      <c r="AR31" s="2901"/>
      <c r="AS31" s="2901"/>
      <c r="AT31" s="2901"/>
      <c r="AU31" s="2901"/>
      <c r="AV31" s="2901"/>
      <c r="AW31" s="2901"/>
      <c r="AX31" s="2901"/>
      <c r="AY31" s="2901"/>
      <c r="AZ31" s="2902"/>
    </row>
    <row r="32" spans="2:52" ht="23.25" customHeight="1" x14ac:dyDescent="0.2">
      <c r="B32" s="2848" t="s">
        <v>78</v>
      </c>
      <c r="C32" s="1545"/>
      <c r="D32" s="1545"/>
      <c r="E32" s="1545"/>
      <c r="F32" s="1545"/>
      <c r="G32" s="1545"/>
      <c r="H32" s="1545"/>
      <c r="I32" s="1545"/>
      <c r="J32" s="1545"/>
      <c r="K32" s="1545"/>
      <c r="L32" s="1546"/>
      <c r="M32" s="2851"/>
      <c r="N32" s="2852"/>
      <c r="O32" s="2852"/>
      <c r="P32" s="2852"/>
      <c r="Q32" s="2852"/>
      <c r="R32" s="2852"/>
      <c r="S32" s="2852"/>
      <c r="T32" s="2852"/>
      <c r="U32" s="2852"/>
      <c r="V32" s="2852"/>
      <c r="W32" s="2852"/>
      <c r="X32" s="2852"/>
      <c r="Y32" s="2852"/>
      <c r="Z32" s="2852"/>
      <c r="AA32" s="2852"/>
      <c r="AB32" s="2852"/>
      <c r="AC32" s="2852"/>
      <c r="AD32" s="2852"/>
      <c r="AE32" s="2852"/>
      <c r="AF32" s="2852"/>
      <c r="AG32" s="2852"/>
      <c r="AH32" s="2852"/>
      <c r="AI32" s="2852"/>
      <c r="AJ32" s="2852"/>
      <c r="AK32" s="2852"/>
      <c r="AL32" s="2852"/>
      <c r="AM32" s="2852"/>
      <c r="AN32" s="2852"/>
      <c r="AO32" s="2852"/>
      <c r="AP32" s="2852"/>
      <c r="AQ32" s="2852"/>
      <c r="AR32" s="2852"/>
      <c r="AS32" s="2852"/>
      <c r="AT32" s="2852"/>
      <c r="AU32" s="2852"/>
      <c r="AV32" s="2852"/>
      <c r="AW32" s="2852"/>
      <c r="AX32" s="2852"/>
      <c r="AY32" s="2852"/>
      <c r="AZ32" s="2853"/>
    </row>
    <row r="33" spans="2:52" ht="3" customHeight="1" x14ac:dyDescent="0.2">
      <c r="B33" s="2784"/>
      <c r="C33" s="2785"/>
      <c r="D33" s="2785"/>
      <c r="E33" s="2785"/>
      <c r="F33" s="2785"/>
      <c r="G33" s="2785"/>
      <c r="H33" s="2785"/>
      <c r="I33" s="2785"/>
      <c r="J33" s="2785"/>
      <c r="K33" s="2785"/>
      <c r="L33" s="2785"/>
      <c r="M33" s="2785"/>
      <c r="N33" s="2785"/>
      <c r="O33" s="2785"/>
      <c r="P33" s="2785"/>
      <c r="Q33" s="2785"/>
      <c r="R33" s="2785"/>
      <c r="S33" s="2785"/>
      <c r="T33" s="2785"/>
      <c r="U33" s="2785"/>
      <c r="V33" s="2785"/>
      <c r="W33" s="2785"/>
      <c r="X33" s="2786"/>
      <c r="Y33" s="2787"/>
      <c r="Z33" s="2788"/>
      <c r="AA33" s="2788"/>
      <c r="AB33" s="2788"/>
      <c r="AC33" s="2788"/>
      <c r="AD33" s="2788"/>
      <c r="AE33" s="2788"/>
      <c r="AF33" s="2788"/>
      <c r="AG33" s="2788"/>
      <c r="AH33" s="2788"/>
      <c r="AI33" s="2788"/>
      <c r="AJ33" s="2788"/>
      <c r="AK33" s="2788"/>
      <c r="AL33" s="2788"/>
      <c r="AM33" s="2788"/>
      <c r="AN33" s="2788"/>
      <c r="AO33" s="2788"/>
      <c r="AP33" s="2788"/>
      <c r="AQ33" s="2788"/>
      <c r="AR33" s="2788"/>
      <c r="AS33" s="2788"/>
      <c r="AT33" s="2788"/>
      <c r="AU33" s="2788"/>
      <c r="AV33" s="2788"/>
      <c r="AW33" s="2788"/>
      <c r="AX33" s="2788"/>
      <c r="AY33" s="2788"/>
      <c r="AZ33" s="2789"/>
    </row>
    <row r="34" spans="2:52" ht="25.5" customHeight="1" x14ac:dyDescent="0.2">
      <c r="B34" s="10"/>
      <c r="C34" s="937"/>
      <c r="D34" s="937"/>
      <c r="E34" s="937"/>
      <c r="F34" s="937"/>
      <c r="G34" s="937"/>
      <c r="H34" s="937"/>
      <c r="I34" s="937"/>
      <c r="J34" s="937"/>
      <c r="K34" s="937"/>
      <c r="L34" s="937"/>
      <c r="M34" s="937"/>
      <c r="N34" s="937"/>
      <c r="O34" s="937"/>
      <c r="P34" s="937"/>
      <c r="Q34" s="937"/>
      <c r="R34" s="937"/>
      <c r="S34" s="937"/>
      <c r="T34" s="937"/>
      <c r="U34" s="937"/>
      <c r="V34" s="937"/>
      <c r="W34" s="937"/>
      <c r="X34" s="9"/>
      <c r="Y34" s="1005"/>
      <c r="Z34" s="1006"/>
      <c r="AA34" s="1006"/>
      <c r="AB34" s="1168"/>
      <c r="AC34" s="1168"/>
      <c r="AD34" s="1168"/>
      <c r="AE34" s="1168"/>
      <c r="AF34" s="1168"/>
      <c r="AG34" s="1168"/>
      <c r="AH34" s="1168"/>
      <c r="AI34" s="1168"/>
      <c r="AJ34" s="1168"/>
      <c r="AK34" s="1168"/>
      <c r="AL34" s="1168"/>
      <c r="AM34" s="1168"/>
      <c r="AN34" s="1168"/>
      <c r="AO34" s="1168"/>
      <c r="AP34" s="1168"/>
      <c r="AQ34" s="1168"/>
      <c r="AR34" s="1168"/>
      <c r="AS34" s="1168"/>
      <c r="AT34" s="1168"/>
      <c r="AU34" s="1168"/>
      <c r="AV34" s="1168"/>
      <c r="AW34" s="1006"/>
      <c r="AX34" s="1006"/>
      <c r="AY34" s="1006"/>
      <c r="AZ34" s="1007"/>
    </row>
    <row r="35" spans="2:52" ht="17.25" customHeight="1" thickBot="1" x14ac:dyDescent="0.25">
      <c r="B35" s="891" t="s">
        <v>37</v>
      </c>
      <c r="C35" s="892"/>
      <c r="D35" s="892"/>
      <c r="E35" s="892"/>
      <c r="F35" s="892"/>
      <c r="G35" s="892"/>
      <c r="H35" s="892"/>
      <c r="I35" s="892"/>
      <c r="J35" s="892"/>
      <c r="K35" s="892"/>
      <c r="L35" s="892"/>
      <c r="M35" s="892"/>
      <c r="N35" s="892"/>
      <c r="O35" s="892"/>
      <c r="P35" s="892"/>
      <c r="Q35" s="892"/>
      <c r="R35" s="892"/>
      <c r="S35" s="892"/>
      <c r="T35" s="892"/>
      <c r="U35" s="892"/>
      <c r="V35" s="892"/>
      <c r="W35" s="892"/>
      <c r="X35" s="893"/>
      <c r="Y35" s="895" t="s">
        <v>135</v>
      </c>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2"/>
      <c r="AY35" s="892"/>
      <c r="AZ35" s="896"/>
    </row>
    <row r="36" spans="2:52" ht="21" customHeight="1" x14ac:dyDescent="0.2"/>
    <row r="37" spans="2:52" ht="21" customHeight="1" x14ac:dyDescent="0.2"/>
    <row r="38" spans="2:52" ht="21" customHeight="1" x14ac:dyDescent="0.2"/>
    <row r="39" spans="2:52" ht="21" customHeight="1" x14ac:dyDescent="0.2"/>
    <row r="40" spans="2:52" ht="21" customHeight="1" x14ac:dyDescent="0.2">
      <c r="B40" s="870"/>
      <c r="C40" s="870"/>
      <c r="D40" s="870"/>
      <c r="E40" s="870"/>
      <c r="F40" s="870"/>
      <c r="G40" s="870"/>
      <c r="H40" s="870"/>
      <c r="I40" s="870"/>
      <c r="J40" s="870"/>
      <c r="L40" s="870"/>
      <c r="M40" s="870"/>
      <c r="Y40" s="7"/>
      <c r="Z40" s="7"/>
    </row>
    <row r="41" spans="2:52" ht="21" customHeight="1" x14ac:dyDescent="0.2">
      <c r="B41" s="870"/>
      <c r="C41" s="870"/>
      <c r="D41" s="870"/>
      <c r="E41" s="870"/>
      <c r="F41" s="870"/>
      <c r="G41" s="870"/>
      <c r="H41" s="870"/>
      <c r="I41" s="870"/>
      <c r="J41" s="870"/>
    </row>
    <row r="42" spans="2:52" x14ac:dyDescent="0.2">
      <c r="B42" s="870"/>
      <c r="C42" s="870"/>
      <c r="D42" s="870"/>
      <c r="E42" s="870"/>
      <c r="F42" s="870"/>
      <c r="G42" s="870"/>
      <c r="H42" s="870"/>
      <c r="I42" s="870"/>
      <c r="J42" s="870"/>
    </row>
  </sheetData>
  <sheetProtection algorithmName="SHA-512" hashValue="ldsedUkZ/QflJICEFf6+XqSgqPPlnWuHSh++DFCpFdAUCVkyKq9D51Ln9OqC3kRRicfJfzrOea8b7zS9IMUgKA==" saltValue="tKXtIqF2M7YHi0Exw+WRnA==" spinCount="100000" sheet="1" objects="1" scenarios="1" selectLockedCells="1"/>
  <mergeCells count="137">
    <mergeCell ref="C31:AZ31"/>
    <mergeCell ref="B17:G21"/>
    <mergeCell ref="L21:N21"/>
    <mergeCell ref="AP18:AR18"/>
    <mergeCell ref="AP21:AR21"/>
    <mergeCell ref="L25:M25"/>
    <mergeCell ref="AS25:AV25"/>
    <mergeCell ref="AW23:AZ23"/>
    <mergeCell ref="P21:AO21"/>
    <mergeCell ref="AW17:AZ22"/>
    <mergeCell ref="AS23:AV23"/>
    <mergeCell ref="B22:K22"/>
    <mergeCell ref="AS28:AV28"/>
    <mergeCell ref="M22:AR22"/>
    <mergeCell ref="AS29:AV29"/>
    <mergeCell ref="N30:O30"/>
    <mergeCell ref="C23:J30"/>
    <mergeCell ref="P30:AR30"/>
    <mergeCell ref="AS30:AV30"/>
    <mergeCell ref="AW24:AZ24"/>
    <mergeCell ref="N25:AR25"/>
    <mergeCell ref="M23:AR23"/>
    <mergeCell ref="N28:O28"/>
    <mergeCell ref="L28:M28"/>
    <mergeCell ref="AS20:AT20"/>
    <mergeCell ref="Q19:AO19"/>
    <mergeCell ref="AO13:AZ13"/>
    <mergeCell ref="Q17:AO17"/>
    <mergeCell ref="AP17:AR17"/>
    <mergeCell ref="H17:I21"/>
    <mergeCell ref="L18:O18"/>
    <mergeCell ref="L19:O19"/>
    <mergeCell ref="AU17:AV22"/>
    <mergeCell ref="AS22:AT22"/>
    <mergeCell ref="AP19:AR19"/>
    <mergeCell ref="P20:AO20"/>
    <mergeCell ref="AS21:AT21"/>
    <mergeCell ref="L17:O17"/>
    <mergeCell ref="S13:U13"/>
    <mergeCell ref="AS18:AT18"/>
    <mergeCell ref="L20:N20"/>
    <mergeCell ref="L26:M26"/>
    <mergeCell ref="N26:AR26"/>
    <mergeCell ref="P29:AR29"/>
    <mergeCell ref="Y9:Z9"/>
    <mergeCell ref="AB34:AV34"/>
    <mergeCell ref="AG9:AZ9"/>
    <mergeCell ref="B11:AZ11"/>
    <mergeCell ref="B12:AZ12"/>
    <mergeCell ref="B13:D13"/>
    <mergeCell ref="E13:R13"/>
    <mergeCell ref="B32:L32"/>
    <mergeCell ref="L16:N16"/>
    <mergeCell ref="M32:AZ32"/>
    <mergeCell ref="Q18:AO18"/>
    <mergeCell ref="AF10:AH10"/>
    <mergeCell ref="AI10:AZ10"/>
    <mergeCell ref="AB9:AE9"/>
    <mergeCell ref="B10:X10"/>
    <mergeCell ref="Z10:AE10"/>
    <mergeCell ref="AS15:AZ15"/>
    <mergeCell ref="AS16:AZ16"/>
    <mergeCell ref="O16:AM16"/>
    <mergeCell ref="AP20:AR20"/>
    <mergeCell ref="AS19:AT19"/>
    <mergeCell ref="K23:K30"/>
    <mergeCell ref="B1:AZ1"/>
    <mergeCell ref="B5:L5"/>
    <mergeCell ref="B6:L6"/>
    <mergeCell ref="M4:X4"/>
    <mergeCell ref="AP6:AZ6"/>
    <mergeCell ref="AM6:AN6"/>
    <mergeCell ref="Y5:Z5"/>
    <mergeCell ref="Z4:AZ4"/>
    <mergeCell ref="B2:AP2"/>
    <mergeCell ref="B3:P3"/>
    <mergeCell ref="AQ2:AW2"/>
    <mergeCell ref="M5:X5"/>
    <mergeCell ref="M6:X6"/>
    <mergeCell ref="AX2:AY2"/>
    <mergeCell ref="B4:L4"/>
    <mergeCell ref="R3:X3"/>
    <mergeCell ref="Y3:AR3"/>
    <mergeCell ref="N27:AT27"/>
    <mergeCell ref="L27:M27"/>
    <mergeCell ref="AX3:AZ3"/>
    <mergeCell ref="N29:O29"/>
    <mergeCell ref="AB5:AE5"/>
    <mergeCell ref="AS26:AV26"/>
    <mergeCell ref="AG5:AZ5"/>
    <mergeCell ref="Z6:AK6"/>
    <mergeCell ref="D42:F42"/>
    <mergeCell ref="B42:C42"/>
    <mergeCell ref="I42:J42"/>
    <mergeCell ref="L40:M40"/>
    <mergeCell ref="G42:H42"/>
    <mergeCell ref="G40:H40"/>
    <mergeCell ref="G41:H41"/>
    <mergeCell ref="Y35:AZ35"/>
    <mergeCell ref="Y33:AZ33"/>
    <mergeCell ref="D41:F41"/>
    <mergeCell ref="I41:J41"/>
    <mergeCell ref="B35:X35"/>
    <mergeCell ref="B40:C40"/>
    <mergeCell ref="B41:C41"/>
    <mergeCell ref="D40:F40"/>
    <mergeCell ref="I40:J40"/>
    <mergeCell ref="AW34:AZ34"/>
    <mergeCell ref="B33:X33"/>
    <mergeCell ref="C34:W34"/>
    <mergeCell ref="M24:AV24"/>
    <mergeCell ref="P28:AR28"/>
    <mergeCell ref="B23:B30"/>
    <mergeCell ref="AS3:AV3"/>
    <mergeCell ref="Y34:AA34"/>
    <mergeCell ref="B7:L7"/>
    <mergeCell ref="M8:X8"/>
    <mergeCell ref="Z8:AZ8"/>
    <mergeCell ref="B9:L9"/>
    <mergeCell ref="M9:X9"/>
    <mergeCell ref="B8:L8"/>
    <mergeCell ref="M7:X7"/>
    <mergeCell ref="Z7:AZ7"/>
    <mergeCell ref="AS17:AT17"/>
    <mergeCell ref="L15:R15"/>
    <mergeCell ref="AN16:AR16"/>
    <mergeCell ref="AM14:AR14"/>
    <mergeCell ref="AS14:AZ14"/>
    <mergeCell ref="S15:AL15"/>
    <mergeCell ref="AM15:AR15"/>
    <mergeCell ref="C14:Q14"/>
    <mergeCell ref="V13:AK13"/>
    <mergeCell ref="T14:AK14"/>
    <mergeCell ref="B15:K15"/>
    <mergeCell ref="B16:G16"/>
    <mergeCell ref="H16:K16"/>
    <mergeCell ref="AM13:AN13"/>
  </mergeCells>
  <phoneticPr fontId="7" type="noConversion"/>
  <dataValidations count="3">
    <dataValidation type="textLength" allowBlank="1" showInputMessage="1" showErrorMessage="1" promptTitle="Anmeldung EZA" prompt="Hier bitte den Wohnort/Firmensitz des Anschlussnutzers und das Unterschriftsdatum eingeben!" sqref="C34:W34">
      <formula1>0</formula1>
      <formula2>45</formula2>
    </dataValidation>
    <dataValidation allowBlank="1" showErrorMessage="1" sqref="AP6:AZ6 AB9:AE9 Z6:AK6 AM6:AN6 AB5:AE5 Y5:Z5 Y9:Z9 AX2:AY2 R3:X3 AX3:AZ3 AS3:AU3"/>
    <dataValidation operator="lessThanOrEqual" allowBlank="1" showErrorMessage="1" errorTitle="Fehleingabe" error="Bitte max. 40 Zeichen eingeben!" sqref="AG5:AZ5 Z7:AZ8 AG9:AZ9"/>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58" r:id="rId5" name="Check Box 10">
              <controlPr defaultSize="0" autoFill="0" autoLine="0" autoPict="0">
                <anchor moveWithCells="1">
                  <from>
                    <xdr:col>9</xdr:col>
                    <xdr:colOff>19050</xdr:colOff>
                    <xdr:row>16</xdr:row>
                    <xdr:rowOff>0</xdr:rowOff>
                  </from>
                  <to>
                    <xdr:col>10</xdr:col>
                    <xdr:colOff>95250</xdr:colOff>
                    <xdr:row>16</xdr:row>
                    <xdr:rowOff>219075</xdr:rowOff>
                  </to>
                </anchor>
              </controlPr>
            </control>
          </mc:Choice>
        </mc:AlternateContent>
        <mc:AlternateContent xmlns:mc="http://schemas.openxmlformats.org/markup-compatibility/2006">
          <mc:Choice Requires="x14">
            <control shapeId="27663" r:id="rId6" name="Option Button 15">
              <controlPr defaultSize="0" autoFill="0" autoLine="0" autoPict="0">
                <anchor moveWithCells="1">
                  <from>
                    <xdr:col>1</xdr:col>
                    <xdr:colOff>66675</xdr:colOff>
                    <xdr:row>11</xdr:row>
                    <xdr:rowOff>152400</xdr:rowOff>
                  </from>
                  <to>
                    <xdr:col>3</xdr:col>
                    <xdr:colOff>76200</xdr:colOff>
                    <xdr:row>13</xdr:row>
                    <xdr:rowOff>19050</xdr:rowOff>
                  </to>
                </anchor>
              </controlPr>
            </control>
          </mc:Choice>
        </mc:AlternateContent>
        <mc:AlternateContent xmlns:mc="http://schemas.openxmlformats.org/markup-compatibility/2006">
          <mc:Choice Requires="x14">
            <control shapeId="27668" r:id="rId7" name="Option Button 20">
              <controlPr defaultSize="0" autoFill="0" autoLine="0" autoPict="0">
                <anchor moveWithCells="1">
                  <from>
                    <xdr:col>18</xdr:col>
                    <xdr:colOff>66675</xdr:colOff>
                    <xdr:row>11</xdr:row>
                    <xdr:rowOff>142875</xdr:rowOff>
                  </from>
                  <to>
                    <xdr:col>20</xdr:col>
                    <xdr:colOff>85725</xdr:colOff>
                    <xdr:row>13</xdr:row>
                    <xdr:rowOff>19050</xdr:rowOff>
                  </to>
                </anchor>
              </controlPr>
            </control>
          </mc:Choice>
        </mc:AlternateContent>
        <mc:AlternateContent xmlns:mc="http://schemas.openxmlformats.org/markup-compatibility/2006">
          <mc:Choice Requires="x14">
            <control shapeId="27669" r:id="rId8" name="Option Button 21">
              <controlPr defaultSize="0" autoFill="0" autoLine="0" autoPict="0">
                <anchor moveWithCells="1">
                  <from>
                    <xdr:col>38</xdr:col>
                    <xdr:colOff>47625</xdr:colOff>
                    <xdr:row>11</xdr:row>
                    <xdr:rowOff>152400</xdr:rowOff>
                  </from>
                  <to>
                    <xdr:col>40</xdr:col>
                    <xdr:colOff>9525</xdr:colOff>
                    <xdr:row>13</xdr:row>
                    <xdr:rowOff>28575</xdr:rowOff>
                  </to>
                </anchor>
              </controlPr>
            </control>
          </mc:Choice>
        </mc:AlternateContent>
        <mc:AlternateContent xmlns:mc="http://schemas.openxmlformats.org/markup-compatibility/2006">
          <mc:Choice Requires="x14">
            <control shapeId="27670" r:id="rId9" name="Check Box 22">
              <controlPr defaultSize="0" autoFill="0" autoLine="0" autoPict="0">
                <anchor moveWithCells="1">
                  <from>
                    <xdr:col>9</xdr:col>
                    <xdr:colOff>19050</xdr:colOff>
                    <xdr:row>17</xdr:row>
                    <xdr:rowOff>47625</xdr:rowOff>
                  </from>
                  <to>
                    <xdr:col>10</xdr:col>
                    <xdr:colOff>95250</xdr:colOff>
                    <xdr:row>17</xdr:row>
                    <xdr:rowOff>266700</xdr:rowOff>
                  </to>
                </anchor>
              </controlPr>
            </control>
          </mc:Choice>
        </mc:AlternateContent>
        <mc:AlternateContent xmlns:mc="http://schemas.openxmlformats.org/markup-compatibility/2006">
          <mc:Choice Requires="x14">
            <control shapeId="27674" r:id="rId10" name="Check Box 26">
              <controlPr defaultSize="0" autoFill="0" autoLine="0" autoPict="0">
                <anchor moveWithCells="1">
                  <from>
                    <xdr:col>9</xdr:col>
                    <xdr:colOff>19050</xdr:colOff>
                    <xdr:row>18</xdr:row>
                    <xdr:rowOff>104775</xdr:rowOff>
                  </from>
                  <to>
                    <xdr:col>10</xdr:col>
                    <xdr:colOff>95250</xdr:colOff>
                    <xdr:row>18</xdr:row>
                    <xdr:rowOff>323850</xdr:rowOff>
                  </to>
                </anchor>
              </controlPr>
            </control>
          </mc:Choice>
        </mc:AlternateContent>
        <mc:AlternateContent xmlns:mc="http://schemas.openxmlformats.org/markup-compatibility/2006">
          <mc:Choice Requires="x14">
            <control shapeId="27676" r:id="rId11" name="Check Box 28">
              <controlPr defaultSize="0" autoFill="0" autoLine="0" autoPict="0">
                <anchor moveWithCells="1">
                  <from>
                    <xdr:col>9</xdr:col>
                    <xdr:colOff>19050</xdr:colOff>
                    <xdr:row>19</xdr:row>
                    <xdr:rowOff>95250</xdr:rowOff>
                  </from>
                  <to>
                    <xdr:col>10</xdr:col>
                    <xdr:colOff>95250</xdr:colOff>
                    <xdr:row>19</xdr:row>
                    <xdr:rowOff>314325</xdr:rowOff>
                  </to>
                </anchor>
              </controlPr>
            </control>
          </mc:Choice>
        </mc:AlternateContent>
        <mc:AlternateContent xmlns:mc="http://schemas.openxmlformats.org/markup-compatibility/2006">
          <mc:Choice Requires="x14">
            <control shapeId="27678" r:id="rId12" name="Check Box 30">
              <controlPr defaultSize="0" autoFill="0" autoLine="0" autoPict="0">
                <anchor moveWithCells="1">
                  <from>
                    <xdr:col>9</xdr:col>
                    <xdr:colOff>19050</xdr:colOff>
                    <xdr:row>20</xdr:row>
                    <xdr:rowOff>47625</xdr:rowOff>
                  </from>
                  <to>
                    <xdr:col>10</xdr:col>
                    <xdr:colOff>95250</xdr:colOff>
                    <xdr:row>20</xdr:row>
                    <xdr:rowOff>266700</xdr:rowOff>
                  </to>
                </anchor>
              </controlPr>
            </control>
          </mc:Choice>
        </mc:AlternateContent>
        <mc:AlternateContent xmlns:mc="http://schemas.openxmlformats.org/markup-compatibility/2006">
          <mc:Choice Requires="x14">
            <control shapeId="27685" r:id="rId13" name="Check Box 37">
              <controlPr defaultSize="0" autoFill="0" autoLine="0" autoPict="0">
                <anchor moveWithCells="1">
                  <from>
                    <xdr:col>44</xdr:col>
                    <xdr:colOff>19050</xdr:colOff>
                    <xdr:row>21</xdr:row>
                    <xdr:rowOff>47625</xdr:rowOff>
                  </from>
                  <to>
                    <xdr:col>46</xdr:col>
                    <xdr:colOff>76200</xdr:colOff>
                    <xdr:row>21</xdr:row>
                    <xdr:rowOff>266700</xdr:rowOff>
                  </to>
                </anchor>
              </controlPr>
            </control>
          </mc:Choice>
        </mc:AlternateContent>
        <mc:AlternateContent xmlns:mc="http://schemas.openxmlformats.org/markup-compatibility/2006">
          <mc:Choice Requires="x14">
            <control shapeId="27693" r:id="rId14" name="Check Box 45">
              <controlPr defaultSize="0" autoFill="0" autoLine="0" autoPict="0">
                <anchor moveWithCells="1">
                  <from>
                    <xdr:col>44</xdr:col>
                    <xdr:colOff>19050</xdr:colOff>
                    <xdr:row>22</xdr:row>
                    <xdr:rowOff>38100</xdr:rowOff>
                  </from>
                  <to>
                    <xdr:col>46</xdr:col>
                    <xdr:colOff>76200</xdr:colOff>
                    <xdr:row>22</xdr:row>
                    <xdr:rowOff>257175</xdr:rowOff>
                  </to>
                </anchor>
              </controlPr>
            </control>
          </mc:Choice>
        </mc:AlternateContent>
        <mc:AlternateContent xmlns:mc="http://schemas.openxmlformats.org/markup-compatibility/2006">
          <mc:Choice Requires="x14">
            <control shapeId="27694" r:id="rId15" name="Check Box 46">
              <controlPr defaultSize="0" autoFill="0" autoLine="0" autoPict="0">
                <anchor moveWithCells="1">
                  <from>
                    <xdr:col>44</xdr:col>
                    <xdr:colOff>19050</xdr:colOff>
                    <xdr:row>24</xdr:row>
                    <xdr:rowOff>38100</xdr:rowOff>
                  </from>
                  <to>
                    <xdr:col>46</xdr:col>
                    <xdr:colOff>76200</xdr:colOff>
                    <xdr:row>24</xdr:row>
                    <xdr:rowOff>257175</xdr:rowOff>
                  </to>
                </anchor>
              </controlPr>
            </control>
          </mc:Choice>
        </mc:AlternateContent>
        <mc:AlternateContent xmlns:mc="http://schemas.openxmlformats.org/markup-compatibility/2006">
          <mc:Choice Requires="x14">
            <control shapeId="27695" r:id="rId16" name="Check Box 47">
              <controlPr defaultSize="0" autoFill="0" autoLine="0" autoPict="0">
                <anchor moveWithCells="1">
                  <from>
                    <xdr:col>44</xdr:col>
                    <xdr:colOff>19050</xdr:colOff>
                    <xdr:row>25</xdr:row>
                    <xdr:rowOff>104775</xdr:rowOff>
                  </from>
                  <to>
                    <xdr:col>46</xdr:col>
                    <xdr:colOff>76200</xdr:colOff>
                    <xdr:row>25</xdr:row>
                    <xdr:rowOff>323850</xdr:rowOff>
                  </to>
                </anchor>
              </controlPr>
            </control>
          </mc:Choice>
        </mc:AlternateContent>
        <mc:AlternateContent xmlns:mc="http://schemas.openxmlformats.org/markup-compatibility/2006">
          <mc:Choice Requires="x14">
            <control shapeId="27696" r:id="rId17" name="Check Box 48">
              <controlPr defaultSize="0" autoFill="0" autoLine="0" autoPict="0">
                <anchor moveWithCells="1">
                  <from>
                    <xdr:col>44</xdr:col>
                    <xdr:colOff>19050</xdr:colOff>
                    <xdr:row>27</xdr:row>
                    <xdr:rowOff>47625</xdr:rowOff>
                  </from>
                  <to>
                    <xdr:col>46</xdr:col>
                    <xdr:colOff>76200</xdr:colOff>
                    <xdr:row>27</xdr:row>
                    <xdr:rowOff>266700</xdr:rowOff>
                  </to>
                </anchor>
              </controlPr>
            </control>
          </mc:Choice>
        </mc:AlternateContent>
        <mc:AlternateContent xmlns:mc="http://schemas.openxmlformats.org/markup-compatibility/2006">
          <mc:Choice Requires="x14">
            <control shapeId="27697" r:id="rId18" name="Check Box 49">
              <controlPr defaultSize="0" autoFill="0" autoLine="0" autoPict="0">
                <anchor moveWithCells="1">
                  <from>
                    <xdr:col>44</xdr:col>
                    <xdr:colOff>19050</xdr:colOff>
                    <xdr:row>28</xdr:row>
                    <xdr:rowOff>38100</xdr:rowOff>
                  </from>
                  <to>
                    <xdr:col>46</xdr:col>
                    <xdr:colOff>76200</xdr:colOff>
                    <xdr:row>28</xdr:row>
                    <xdr:rowOff>257175</xdr:rowOff>
                  </to>
                </anchor>
              </controlPr>
            </control>
          </mc:Choice>
        </mc:AlternateContent>
        <mc:AlternateContent xmlns:mc="http://schemas.openxmlformats.org/markup-compatibility/2006">
          <mc:Choice Requires="x14">
            <control shapeId="27698" r:id="rId19" name="Check Box 50">
              <controlPr defaultSize="0" autoFill="0" autoLine="0" autoPict="0">
                <anchor moveWithCells="1">
                  <from>
                    <xdr:col>44</xdr:col>
                    <xdr:colOff>19050</xdr:colOff>
                    <xdr:row>29</xdr:row>
                    <xdr:rowOff>104775</xdr:rowOff>
                  </from>
                  <to>
                    <xdr:col>46</xdr:col>
                    <xdr:colOff>76200</xdr:colOff>
                    <xdr:row>29</xdr:row>
                    <xdr:rowOff>323850</xdr:rowOff>
                  </to>
                </anchor>
              </controlPr>
            </control>
          </mc:Choice>
        </mc:AlternateContent>
        <mc:AlternateContent xmlns:mc="http://schemas.openxmlformats.org/markup-compatibility/2006">
          <mc:Choice Requires="x14">
            <control shapeId="27699" r:id="rId20" name="Option Button 51">
              <controlPr defaultSize="0" autoFill="0" autoLine="0" autoPict="0">
                <anchor moveWithCells="1">
                  <from>
                    <xdr:col>4</xdr:col>
                    <xdr:colOff>57150</xdr:colOff>
                    <xdr:row>21</xdr:row>
                    <xdr:rowOff>47625</xdr:rowOff>
                  </from>
                  <to>
                    <xdr:col>7</xdr:col>
                    <xdr:colOff>19050</xdr:colOff>
                    <xdr:row>21</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indexed="42"/>
  </sheetPr>
  <dimension ref="A1:BS54"/>
  <sheetViews>
    <sheetView showGridLines="0" showRowColHeaders="0" showZeros="0" showOutlineSymbols="0" zoomScaleNormal="100" zoomScaleSheetLayoutView="100" workbookViewId="0">
      <selection activeCell="N19" sqref="N19:S19"/>
    </sheetView>
  </sheetViews>
  <sheetFormatPr baseColWidth="10" defaultRowHeight="12.75" x14ac:dyDescent="0.2"/>
  <cols>
    <col min="1" max="1" width="35.7109375" style="228" customWidth="1"/>
    <col min="2" max="44" width="1.7109375" style="228" customWidth="1"/>
    <col min="45" max="46" width="1.85546875" style="228" customWidth="1"/>
    <col min="47" max="49" width="1.7109375" style="228" customWidth="1"/>
    <col min="50" max="50" width="1.85546875" style="228" customWidth="1"/>
    <col min="51" max="51" width="2.42578125" style="228" customWidth="1"/>
    <col min="52" max="52" width="1" style="228" customWidth="1"/>
    <col min="53" max="53" width="17" style="228" hidden="1" customWidth="1"/>
    <col min="54" max="54" width="11.5703125" style="228" hidden="1" customWidth="1"/>
    <col min="55" max="16384" width="11.42578125" style="228"/>
  </cols>
  <sheetData>
    <row r="1" spans="1:71" s="233" customFormat="1" ht="23.25" customHeight="1" x14ac:dyDescent="0.2">
      <c r="B1" s="2924" t="s">
        <v>389</v>
      </c>
      <c r="C1" s="2925"/>
      <c r="D1" s="2925"/>
      <c r="E1" s="2925"/>
      <c r="F1" s="2925"/>
      <c r="G1" s="2925"/>
      <c r="H1" s="2925"/>
      <c r="I1" s="2925"/>
      <c r="J1" s="2925"/>
      <c r="K1" s="2925"/>
      <c r="L1" s="2925"/>
      <c r="M1" s="2925"/>
      <c r="N1" s="2925"/>
      <c r="O1" s="2925"/>
      <c r="P1" s="2925"/>
      <c r="Q1" s="2925"/>
      <c r="R1" s="2925"/>
      <c r="S1" s="2925"/>
      <c r="T1" s="2925"/>
      <c r="U1" s="2925"/>
      <c r="V1" s="2925"/>
      <c r="W1" s="2925"/>
      <c r="X1" s="2925"/>
      <c r="Y1" s="2925"/>
      <c r="Z1" s="2925"/>
      <c r="AA1" s="2925"/>
      <c r="AB1" s="2925"/>
      <c r="AC1" s="2925"/>
      <c r="AD1" s="2925"/>
      <c r="AE1" s="2925"/>
      <c r="AF1" s="2925"/>
      <c r="AG1" s="2925"/>
      <c r="AH1" s="2925"/>
      <c r="AI1" s="2925"/>
      <c r="AJ1" s="2925"/>
      <c r="AK1" s="2925"/>
      <c r="AL1" s="2925"/>
      <c r="AM1" s="2925"/>
      <c r="AN1" s="2925"/>
      <c r="AO1" s="2925"/>
      <c r="AP1" s="2925"/>
      <c r="AQ1" s="2926"/>
      <c r="AR1" s="2926"/>
      <c r="AS1" s="2926"/>
      <c r="AT1" s="2926"/>
      <c r="AU1" s="2926"/>
      <c r="AV1" s="2926"/>
      <c r="AW1" s="805" t="s">
        <v>82</v>
      </c>
      <c r="AX1" s="806" t="s">
        <v>11</v>
      </c>
      <c r="AY1" s="807">
        <v>2</v>
      </c>
      <c r="AZ1" s="808"/>
    </row>
    <row r="2" spans="1:71" s="233" customFormat="1" ht="18.75" customHeight="1" thickBot="1" x14ac:dyDescent="0.25">
      <c r="B2" s="2942" t="s">
        <v>388</v>
      </c>
      <c r="C2" s="2943"/>
      <c r="D2" s="2943"/>
      <c r="E2" s="2943"/>
      <c r="F2" s="2943"/>
      <c r="G2" s="2943"/>
      <c r="H2" s="2943"/>
      <c r="I2" s="2943"/>
      <c r="J2" s="2943"/>
      <c r="K2" s="2943"/>
      <c r="L2" s="2943"/>
      <c r="M2" s="2943"/>
      <c r="N2" s="2943"/>
      <c r="O2" s="2943"/>
      <c r="P2" s="2943"/>
      <c r="Q2" s="2943"/>
      <c r="R2" s="2943"/>
      <c r="S2" s="2943"/>
      <c r="T2" s="2943"/>
      <c r="U2" s="2943"/>
      <c r="V2" s="2943"/>
      <c r="W2" s="2943"/>
      <c r="X2" s="2943"/>
      <c r="Y2" s="2943"/>
      <c r="Z2" s="2943"/>
      <c r="AA2" s="2943"/>
      <c r="AB2" s="2943"/>
      <c r="AC2" s="2943"/>
      <c r="AD2" s="2943"/>
      <c r="AE2" s="2943"/>
      <c r="AF2" s="2943"/>
      <c r="AG2" s="2943"/>
      <c r="AH2" s="2943"/>
      <c r="AI2" s="2943"/>
      <c r="AJ2" s="2943"/>
      <c r="AK2" s="2943"/>
      <c r="AL2" s="2943"/>
      <c r="AM2" s="2943"/>
      <c r="AN2" s="2943"/>
      <c r="AO2" s="2943"/>
      <c r="AP2" s="2944"/>
      <c r="AQ2" s="2947" t="s">
        <v>25</v>
      </c>
      <c r="AR2" s="2948"/>
      <c r="AS2" s="2948"/>
      <c r="AT2" s="2948"/>
      <c r="AU2" s="2948"/>
      <c r="AV2" s="2948"/>
      <c r="AW2" s="2948"/>
      <c r="AX2" s="2941">
        <f>Tabelle1!I6</f>
        <v>1</v>
      </c>
      <c r="AY2" s="2941"/>
      <c r="AZ2" s="815"/>
    </row>
    <row r="3" spans="1:71" s="233" customFormat="1" ht="21" customHeight="1" x14ac:dyDescent="0.2">
      <c r="B3" s="2934" t="s">
        <v>43</v>
      </c>
      <c r="C3" s="2935"/>
      <c r="D3" s="2935"/>
      <c r="E3" s="2935"/>
      <c r="F3" s="2935"/>
      <c r="G3" s="2935"/>
      <c r="H3" s="2935"/>
      <c r="I3" s="2935"/>
      <c r="J3" s="2935"/>
      <c r="K3" s="2935"/>
      <c r="L3" s="2935"/>
      <c r="M3" s="2935"/>
      <c r="N3" s="2935"/>
      <c r="O3" s="2935"/>
      <c r="P3" s="2935"/>
      <c r="Q3" s="751"/>
      <c r="R3" s="2939">
        <f>Tabelle1!C6</f>
        <v>0</v>
      </c>
      <c r="S3" s="2939"/>
      <c r="T3" s="2939"/>
      <c r="U3" s="2939"/>
      <c r="V3" s="2939"/>
      <c r="W3" s="2939"/>
      <c r="X3" s="2940"/>
      <c r="Y3" s="2945" t="s">
        <v>241</v>
      </c>
      <c r="Z3" s="2946"/>
      <c r="AA3" s="2946"/>
      <c r="AB3" s="2946"/>
      <c r="AC3" s="2946"/>
      <c r="AD3" s="2946"/>
      <c r="AE3" s="2946"/>
      <c r="AF3" s="2946"/>
      <c r="AG3" s="2946"/>
      <c r="AH3" s="2946"/>
      <c r="AI3" s="2946"/>
      <c r="AJ3" s="2946"/>
      <c r="AK3" s="2946"/>
      <c r="AL3" s="2946"/>
      <c r="AM3" s="2946"/>
      <c r="AN3" s="2946"/>
      <c r="AO3" s="2946"/>
      <c r="AP3" s="2946"/>
      <c r="AQ3" s="2946"/>
      <c r="AR3" s="2946"/>
      <c r="AS3" s="1238">
        <f>Tabelle1!D6</f>
        <v>0</v>
      </c>
      <c r="AT3" s="1238"/>
      <c r="AU3" s="1238"/>
      <c r="AV3" s="1239"/>
      <c r="AW3" s="843" t="s">
        <v>11</v>
      </c>
      <c r="AX3" s="1425">
        <f>Tabelle1!F6</f>
        <v>0</v>
      </c>
      <c r="AY3" s="1426"/>
      <c r="AZ3" s="1426"/>
      <c r="BA3" s="845"/>
      <c r="BB3" s="845"/>
      <c r="BC3" s="846"/>
    </row>
    <row r="4" spans="1:71" ht="23.25" customHeight="1" x14ac:dyDescent="0.2">
      <c r="B4" s="2954" t="s">
        <v>3</v>
      </c>
      <c r="C4" s="2955"/>
      <c r="D4" s="2955"/>
      <c r="E4" s="2955"/>
      <c r="F4" s="2955"/>
      <c r="G4" s="2955"/>
      <c r="H4" s="2955"/>
      <c r="I4" s="2955"/>
      <c r="J4" s="2955"/>
      <c r="K4" s="2955"/>
      <c r="L4" s="2956"/>
      <c r="M4" s="2949" t="s">
        <v>4</v>
      </c>
      <c r="N4" s="2950"/>
      <c r="O4" s="2950"/>
      <c r="P4" s="2950"/>
      <c r="Q4" s="2950"/>
      <c r="R4" s="2950"/>
      <c r="S4" s="2950"/>
      <c r="T4" s="2950"/>
      <c r="U4" s="2950"/>
      <c r="V4" s="2950"/>
      <c r="W4" s="2950"/>
      <c r="X4" s="2950"/>
      <c r="Y4" s="379"/>
      <c r="Z4" s="2929">
        <f>Tabelle1!D3</f>
        <v>0</v>
      </c>
      <c r="AA4" s="2929"/>
      <c r="AB4" s="2929"/>
      <c r="AC4" s="2929"/>
      <c r="AD4" s="2929"/>
      <c r="AE4" s="2929"/>
      <c r="AF4" s="2929"/>
      <c r="AG4" s="2929"/>
      <c r="AH4" s="2929"/>
      <c r="AI4" s="2929"/>
      <c r="AJ4" s="2929"/>
      <c r="AK4" s="2929"/>
      <c r="AL4" s="2929"/>
      <c r="AM4" s="2929"/>
      <c r="AN4" s="2929"/>
      <c r="AO4" s="2929"/>
      <c r="AP4" s="2929"/>
      <c r="AQ4" s="2929"/>
      <c r="AR4" s="2929"/>
      <c r="AS4" s="2929"/>
      <c r="AT4" s="2929"/>
      <c r="AU4" s="2929"/>
      <c r="AV4" s="2929"/>
      <c r="AW4" s="2929"/>
      <c r="AX4" s="2929"/>
      <c r="AY4" s="2929"/>
      <c r="AZ4" s="2930"/>
    </row>
    <row r="5" spans="1:71" ht="23.25" customHeight="1" x14ac:dyDescent="0.2">
      <c r="B5" s="2936"/>
      <c r="C5" s="2937"/>
      <c r="D5" s="2937"/>
      <c r="E5" s="2937"/>
      <c r="F5" s="2937"/>
      <c r="G5" s="2937"/>
      <c r="H5" s="2937"/>
      <c r="I5" s="2937"/>
      <c r="J5" s="2937"/>
      <c r="K5" s="2937"/>
      <c r="L5" s="2938"/>
      <c r="M5" s="3016" t="s">
        <v>5</v>
      </c>
      <c r="N5" s="3017"/>
      <c r="O5" s="3017"/>
      <c r="P5" s="3017"/>
      <c r="Q5" s="3017"/>
      <c r="R5" s="3017"/>
      <c r="S5" s="3017"/>
      <c r="T5" s="3017"/>
      <c r="U5" s="3017"/>
      <c r="V5" s="3017"/>
      <c r="W5" s="3017"/>
      <c r="X5" s="3017"/>
      <c r="Y5" s="2962" t="s">
        <v>59</v>
      </c>
      <c r="Z5" s="2963"/>
      <c r="AA5" s="232"/>
      <c r="AB5" s="3015">
        <v>99310</v>
      </c>
      <c r="AC5" s="3015"/>
      <c r="AD5" s="3015"/>
      <c r="AE5" s="3015"/>
      <c r="AF5" s="231"/>
      <c r="AG5" s="2931" t="s">
        <v>0</v>
      </c>
      <c r="AH5" s="2931"/>
      <c r="AI5" s="2931"/>
      <c r="AJ5" s="2931"/>
      <c r="AK5" s="2931"/>
      <c r="AL5" s="2931"/>
      <c r="AM5" s="2931"/>
      <c r="AN5" s="2931"/>
      <c r="AO5" s="2931"/>
      <c r="AP5" s="2931"/>
      <c r="AQ5" s="2931"/>
      <c r="AR5" s="2931"/>
      <c r="AS5" s="2931"/>
      <c r="AT5" s="2931"/>
      <c r="AU5" s="2931"/>
      <c r="AV5" s="2931"/>
      <c r="AW5" s="2931"/>
      <c r="AX5" s="2931"/>
      <c r="AY5" s="2931"/>
      <c r="AZ5" s="2932"/>
    </row>
    <row r="6" spans="1:71" ht="23.25" customHeight="1" x14ac:dyDescent="0.2">
      <c r="B6" s="2409"/>
      <c r="C6" s="2410"/>
      <c r="D6" s="2410"/>
      <c r="E6" s="2410"/>
      <c r="F6" s="2410"/>
      <c r="G6" s="2410"/>
      <c r="H6" s="2410"/>
      <c r="I6" s="2410"/>
      <c r="J6" s="2410"/>
      <c r="K6" s="2410"/>
      <c r="L6" s="2411"/>
      <c r="M6" s="3013" t="s">
        <v>28</v>
      </c>
      <c r="N6" s="3014"/>
      <c r="O6" s="3014"/>
      <c r="P6" s="3014"/>
      <c r="Q6" s="3014"/>
      <c r="R6" s="3014"/>
      <c r="S6" s="3014"/>
      <c r="T6" s="3014"/>
      <c r="U6" s="3014"/>
      <c r="V6" s="3014"/>
      <c r="W6" s="3014"/>
      <c r="X6" s="3014"/>
      <c r="Y6" s="752"/>
      <c r="Z6" s="2933">
        <f>Tabelle1!H3</f>
        <v>0</v>
      </c>
      <c r="AA6" s="2933"/>
      <c r="AB6" s="2933"/>
      <c r="AC6" s="2933"/>
      <c r="AD6" s="2933"/>
      <c r="AE6" s="2933"/>
      <c r="AF6" s="2933"/>
      <c r="AG6" s="2933"/>
      <c r="AH6" s="2933"/>
      <c r="AI6" s="2933"/>
      <c r="AJ6" s="2933"/>
      <c r="AK6" s="2933"/>
      <c r="AL6" s="753"/>
      <c r="AM6" s="2953">
        <f>Tabelle1!I3</f>
        <v>0</v>
      </c>
      <c r="AN6" s="2953"/>
      <c r="AO6" s="753"/>
      <c r="AP6" s="2951">
        <f>Tabelle1!J3</f>
        <v>0</v>
      </c>
      <c r="AQ6" s="2951"/>
      <c r="AR6" s="2951"/>
      <c r="AS6" s="2951"/>
      <c r="AT6" s="2951"/>
      <c r="AU6" s="2951"/>
      <c r="AV6" s="2951"/>
      <c r="AW6" s="2951"/>
      <c r="AX6" s="2951"/>
      <c r="AY6" s="2951"/>
      <c r="AZ6" s="2952"/>
    </row>
    <row r="7" spans="1:71" s="233" customFormat="1" ht="21.75" customHeight="1" x14ac:dyDescent="0.2">
      <c r="B7" s="2957" t="s">
        <v>462</v>
      </c>
      <c r="C7" s="2958"/>
      <c r="D7" s="2958"/>
      <c r="E7" s="2958"/>
      <c r="F7" s="2958"/>
      <c r="G7" s="2958"/>
      <c r="H7" s="2958"/>
      <c r="I7" s="2958"/>
      <c r="J7" s="2958"/>
      <c r="K7" s="2958"/>
      <c r="L7" s="2958"/>
      <c r="M7" s="754"/>
      <c r="N7" s="2959" t="s">
        <v>461</v>
      </c>
      <c r="O7" s="2960"/>
      <c r="P7" s="2960"/>
      <c r="Q7" s="2961"/>
      <c r="R7" s="2968"/>
      <c r="S7" s="2969"/>
      <c r="T7" s="2969"/>
      <c r="U7" s="2969"/>
      <c r="V7" s="2969"/>
      <c r="W7" s="2964" t="s">
        <v>447</v>
      </c>
      <c r="X7" s="2965"/>
      <c r="Y7" s="2965"/>
      <c r="Z7" s="754"/>
      <c r="AA7" s="2959" t="s">
        <v>460</v>
      </c>
      <c r="AB7" s="2959"/>
      <c r="AC7" s="2959"/>
      <c r="AD7" s="3024"/>
      <c r="AE7" s="2968"/>
      <c r="AF7" s="2969"/>
      <c r="AG7" s="2969"/>
      <c r="AH7" s="2969"/>
      <c r="AI7" s="2969"/>
      <c r="AJ7" s="2964" t="s">
        <v>447</v>
      </c>
      <c r="AK7" s="2965"/>
      <c r="AL7" s="2965"/>
      <c r="AM7" s="754"/>
      <c r="AN7" s="2966" t="s">
        <v>459</v>
      </c>
      <c r="AO7" s="2966"/>
      <c r="AP7" s="2966"/>
      <c r="AQ7" s="2967"/>
      <c r="AR7" s="2996">
        <f>SQRT(R7^2+AE7^2)</f>
        <v>0</v>
      </c>
      <c r="AS7" s="2997"/>
      <c r="AT7" s="2997"/>
      <c r="AU7" s="2997"/>
      <c r="AV7" s="2998"/>
      <c r="AW7" s="2964" t="s">
        <v>447</v>
      </c>
      <c r="AX7" s="2965"/>
      <c r="AY7" s="2965"/>
      <c r="AZ7" s="755"/>
    </row>
    <row r="8" spans="1:71" s="233" customFormat="1" ht="21.75" customHeight="1" x14ac:dyDescent="0.2">
      <c r="B8" s="2927" t="s">
        <v>458</v>
      </c>
      <c r="C8" s="2928"/>
      <c r="D8" s="2928"/>
      <c r="E8" s="2928"/>
      <c r="F8" s="2928"/>
      <c r="G8" s="2928"/>
      <c r="H8" s="2928"/>
      <c r="I8" s="2928"/>
      <c r="J8" s="2928"/>
      <c r="K8" s="2928"/>
      <c r="L8" s="2928"/>
      <c r="M8" s="277"/>
      <c r="N8" s="2975" t="s">
        <v>708</v>
      </c>
      <c r="O8" s="3018"/>
      <c r="P8" s="3018"/>
      <c r="Q8" s="3019"/>
      <c r="R8" s="2991"/>
      <c r="S8" s="2992"/>
      <c r="T8" s="2992"/>
      <c r="U8" s="2992"/>
      <c r="V8" s="2993"/>
      <c r="W8" s="3020" t="s">
        <v>457</v>
      </c>
      <c r="X8" s="3021"/>
      <c r="Y8" s="3021"/>
      <c r="Z8" s="277"/>
      <c r="AA8" s="3022" t="s">
        <v>446</v>
      </c>
      <c r="AB8" s="3022"/>
      <c r="AC8" s="3022"/>
      <c r="AD8" s="3023"/>
      <c r="AE8" s="2988" t="str">
        <f>IF(R7="","",DEGREES(ATAN(AE7/R7)))</f>
        <v/>
      </c>
      <c r="AF8" s="2989"/>
      <c r="AG8" s="2989"/>
      <c r="AH8" s="2989"/>
      <c r="AI8" s="2990"/>
      <c r="AJ8" s="3002" t="s">
        <v>445</v>
      </c>
      <c r="AK8" s="3003"/>
      <c r="AL8" s="3003"/>
      <c r="AM8" s="277"/>
      <c r="AN8" s="2975" t="s">
        <v>456</v>
      </c>
      <c r="AO8" s="2975"/>
      <c r="AP8" s="2975"/>
      <c r="AQ8" s="2976"/>
      <c r="AR8" s="3007" t="str">
        <f>IF(AE7="","",R7/AE7)</f>
        <v/>
      </c>
      <c r="AS8" s="3008"/>
      <c r="AT8" s="3008"/>
      <c r="AU8" s="3008"/>
      <c r="AV8" s="3008"/>
      <c r="AW8" s="2983"/>
      <c r="AX8" s="2983"/>
      <c r="AY8" s="2983"/>
      <c r="AZ8" s="3006"/>
    </row>
    <row r="9" spans="1:71" s="233" customFormat="1" ht="21.75" customHeight="1" x14ac:dyDescent="0.2">
      <c r="B9" s="3096"/>
      <c r="C9" s="3097"/>
      <c r="D9" s="3097"/>
      <c r="E9" s="3097"/>
      <c r="F9" s="3097"/>
      <c r="G9" s="3097"/>
      <c r="H9" s="3097"/>
      <c r="I9" s="3097"/>
      <c r="J9" s="3097"/>
      <c r="K9" s="3097"/>
      <c r="L9" s="3098"/>
      <c r="M9" s="756"/>
      <c r="N9" s="2985" t="s">
        <v>455</v>
      </c>
      <c r="O9" s="2986"/>
      <c r="P9" s="2986"/>
      <c r="Q9" s="2987"/>
      <c r="R9" s="3099" t="str">
        <f>IF(AR7=0,"",AR9*400^2/AR7/1000)</f>
        <v/>
      </c>
      <c r="S9" s="3100"/>
      <c r="T9" s="3100"/>
      <c r="U9" s="3100"/>
      <c r="V9" s="3101"/>
      <c r="W9" s="2994" t="s">
        <v>341</v>
      </c>
      <c r="X9" s="2995"/>
      <c r="Y9" s="2995"/>
      <c r="Z9" s="757"/>
      <c r="AA9" s="2985" t="s">
        <v>454</v>
      </c>
      <c r="AB9" s="2986"/>
      <c r="AC9" s="2986"/>
      <c r="AD9" s="2987"/>
      <c r="AE9" s="2979"/>
      <c r="AF9" s="2980"/>
      <c r="AG9" s="2980"/>
      <c r="AH9" s="2980"/>
      <c r="AI9" s="2981"/>
      <c r="AJ9" s="2994" t="s">
        <v>341</v>
      </c>
      <c r="AK9" s="2995"/>
      <c r="AL9" s="2995"/>
      <c r="AM9" s="758"/>
      <c r="AN9" s="2985" t="s">
        <v>453</v>
      </c>
      <c r="AO9" s="2985"/>
      <c r="AP9" s="2985"/>
      <c r="AQ9" s="3009"/>
      <c r="AR9" s="3121"/>
      <c r="AS9" s="3122"/>
      <c r="AT9" s="3122"/>
      <c r="AU9" s="3122"/>
      <c r="AV9" s="3122"/>
      <c r="AW9" s="3010"/>
      <c r="AX9" s="3011"/>
      <c r="AY9" s="3011"/>
      <c r="AZ9" s="3012"/>
    </row>
    <row r="10" spans="1:71" s="233" customFormat="1" ht="18" customHeight="1" x14ac:dyDescent="0.2">
      <c r="A10" s="276"/>
      <c r="B10" s="2957" t="s">
        <v>452</v>
      </c>
      <c r="C10" s="2958"/>
      <c r="D10" s="2958"/>
      <c r="E10" s="2958"/>
      <c r="F10" s="2958"/>
      <c r="G10" s="2958"/>
      <c r="H10" s="2958"/>
      <c r="I10" s="2958"/>
      <c r="J10" s="2958"/>
      <c r="K10" s="2958"/>
      <c r="L10" s="2958"/>
      <c r="M10" s="754"/>
      <c r="N10" s="759" t="s">
        <v>451</v>
      </c>
      <c r="O10" s="759"/>
      <c r="P10" s="759"/>
      <c r="Q10" s="760"/>
      <c r="R10" s="761"/>
      <c r="S10" s="761"/>
      <c r="T10" s="761"/>
      <c r="U10" s="761"/>
      <c r="V10" s="761"/>
      <c r="W10" s="761"/>
      <c r="X10" s="761"/>
      <c r="Y10" s="761"/>
      <c r="Z10" s="761"/>
      <c r="AA10" s="761"/>
      <c r="AB10" s="761"/>
      <c r="AC10" s="761"/>
      <c r="AD10" s="761"/>
      <c r="AE10" s="762"/>
      <c r="AF10" s="2977"/>
      <c r="AG10" s="2977"/>
      <c r="AH10" s="2977"/>
      <c r="AI10" s="2977"/>
      <c r="AJ10" s="2977"/>
      <c r="AK10" s="2977"/>
      <c r="AL10" s="2977"/>
      <c r="AM10" s="2977"/>
      <c r="AN10" s="2977"/>
      <c r="AO10" s="2977"/>
      <c r="AP10" s="2977"/>
      <c r="AQ10" s="2977"/>
      <c r="AR10" s="2977"/>
      <c r="AS10" s="2977"/>
      <c r="AT10" s="2977"/>
      <c r="AU10" s="2977"/>
      <c r="AV10" s="2977"/>
      <c r="AW10" s="2977"/>
      <c r="AX10" s="2977"/>
      <c r="AY10" s="2977"/>
      <c r="AZ10" s="2978"/>
      <c r="BA10" s="276"/>
    </row>
    <row r="11" spans="1:71" s="233" customFormat="1" ht="18" customHeight="1" x14ac:dyDescent="0.2">
      <c r="A11" s="276"/>
      <c r="B11" s="3027"/>
      <c r="C11" s="3028"/>
      <c r="D11" s="3028"/>
      <c r="E11" s="3028"/>
      <c r="F11" s="3028"/>
      <c r="G11" s="3028"/>
      <c r="H11" s="3028"/>
      <c r="I11" s="3028"/>
      <c r="J11" s="3028"/>
      <c r="K11" s="3028"/>
      <c r="L11" s="3028"/>
      <c r="M11" s="277"/>
      <c r="N11" s="3102" t="s">
        <v>449</v>
      </c>
      <c r="O11" s="3102"/>
      <c r="P11" s="3102"/>
      <c r="Q11" s="3103"/>
      <c r="R11" s="3084">
        <v>0.47</v>
      </c>
      <c r="S11" s="3039"/>
      <c r="T11" s="3039"/>
      <c r="U11" s="3039"/>
      <c r="V11" s="3085"/>
      <c r="W11" s="3104" t="s">
        <v>447</v>
      </c>
      <c r="X11" s="3105"/>
      <c r="Y11" s="3105"/>
      <c r="Z11" s="285"/>
      <c r="AA11" s="3123" t="s">
        <v>446</v>
      </c>
      <c r="AB11" s="3123"/>
      <c r="AC11" s="3123"/>
      <c r="AD11" s="3124"/>
      <c r="AE11" s="2988">
        <v>32</v>
      </c>
      <c r="AF11" s="2989"/>
      <c r="AG11" s="2989"/>
      <c r="AH11" s="2989"/>
      <c r="AI11" s="2990"/>
      <c r="AJ11" s="3002" t="s">
        <v>445</v>
      </c>
      <c r="AK11" s="3003"/>
      <c r="AL11" s="3003"/>
      <c r="AM11" s="277"/>
      <c r="AN11" s="2982" t="str">
        <f>IF(AR7="","i. O.",IF(AR7&lt;R11,"i. O.", "Prüfung!"))</f>
        <v>i. O.</v>
      </c>
      <c r="AO11" s="2982"/>
      <c r="AP11" s="2982"/>
      <c r="AQ11" s="2982"/>
      <c r="AR11" s="2982"/>
      <c r="AS11" s="2982"/>
      <c r="AT11" s="2982"/>
      <c r="AU11" s="2982"/>
      <c r="AV11" s="2982"/>
      <c r="AW11" s="2983"/>
      <c r="AX11" s="2983"/>
      <c r="AY11" s="2983"/>
      <c r="AZ11" s="2984"/>
      <c r="BA11" s="276"/>
      <c r="BC11" s="281"/>
      <c r="BD11" s="281"/>
      <c r="BE11" s="281"/>
      <c r="BF11" s="281"/>
      <c r="BG11" s="281"/>
      <c r="BH11" s="281"/>
      <c r="BI11" s="281"/>
      <c r="BJ11" s="281"/>
      <c r="BK11" s="281"/>
      <c r="BL11" s="281"/>
      <c r="BM11" s="281"/>
      <c r="BN11" s="281"/>
      <c r="BO11" s="281"/>
      <c r="BP11" s="281"/>
      <c r="BQ11" s="281"/>
      <c r="BR11" s="281"/>
      <c r="BS11" s="281"/>
    </row>
    <row r="12" spans="1:71" s="233" customFormat="1" ht="18" customHeight="1" x14ac:dyDescent="0.2">
      <c r="A12" s="276"/>
      <c r="B12" s="3027"/>
      <c r="C12" s="3028"/>
      <c r="D12" s="3028"/>
      <c r="E12" s="3028"/>
      <c r="F12" s="3028"/>
      <c r="G12" s="3028"/>
      <c r="H12" s="3028"/>
      <c r="I12" s="3028"/>
      <c r="J12" s="3028"/>
      <c r="K12" s="3028"/>
      <c r="L12" s="3028"/>
      <c r="M12" s="241"/>
      <c r="N12" s="3073" t="s">
        <v>448</v>
      </c>
      <c r="O12" s="3073"/>
      <c r="P12" s="3073"/>
      <c r="Q12" s="3109"/>
      <c r="R12" s="2970">
        <v>0.28000000000000003</v>
      </c>
      <c r="S12" s="2971"/>
      <c r="T12" s="2971"/>
      <c r="U12" s="2971"/>
      <c r="V12" s="2972"/>
      <c r="W12" s="2973" t="s">
        <v>447</v>
      </c>
      <c r="X12" s="2974"/>
      <c r="Y12" s="2974"/>
      <c r="Z12" s="284"/>
      <c r="AA12" s="3133" t="s">
        <v>446</v>
      </c>
      <c r="AB12" s="3133"/>
      <c r="AC12" s="3133"/>
      <c r="AD12" s="3134"/>
      <c r="AE12" s="2999">
        <v>32</v>
      </c>
      <c r="AF12" s="3000"/>
      <c r="AG12" s="3000"/>
      <c r="AH12" s="3000"/>
      <c r="AI12" s="3001"/>
      <c r="AJ12" s="3004" t="s">
        <v>445</v>
      </c>
      <c r="AK12" s="3005"/>
      <c r="AL12" s="3005"/>
      <c r="AM12" s="241"/>
      <c r="AN12" s="3125" t="str">
        <f>IF(AR7&lt;R12,"i. O.", "Prüfung!")</f>
        <v>i. O.</v>
      </c>
      <c r="AO12" s="3125"/>
      <c r="AP12" s="3125"/>
      <c r="AQ12" s="3125"/>
      <c r="AR12" s="3125"/>
      <c r="AS12" s="3125"/>
      <c r="AT12" s="3125"/>
      <c r="AU12" s="3125"/>
      <c r="AV12" s="3125"/>
      <c r="AW12" s="3126"/>
      <c r="AX12" s="3126"/>
      <c r="AY12" s="3126"/>
      <c r="AZ12" s="3127"/>
      <c r="BA12" s="276"/>
    </row>
    <row r="13" spans="1:71" s="233" customFormat="1" ht="18" customHeight="1" x14ac:dyDescent="0.2">
      <c r="A13" s="276"/>
      <c r="B13" s="3027"/>
      <c r="C13" s="3028"/>
      <c r="D13" s="3028"/>
      <c r="E13" s="3028"/>
      <c r="F13" s="3028"/>
      <c r="G13" s="3028"/>
      <c r="H13" s="3028"/>
      <c r="I13" s="3028"/>
      <c r="J13" s="3028"/>
      <c r="K13" s="3028"/>
      <c r="L13" s="3028"/>
      <c r="M13" s="277"/>
      <c r="N13" s="283" t="s">
        <v>450</v>
      </c>
      <c r="O13" s="283"/>
      <c r="P13" s="283"/>
      <c r="Q13" s="282"/>
      <c r="R13" s="281"/>
      <c r="S13" s="281"/>
      <c r="T13" s="281"/>
      <c r="U13" s="281"/>
      <c r="V13" s="281"/>
      <c r="W13" s="281"/>
      <c r="X13" s="281"/>
      <c r="Y13" s="281"/>
      <c r="Z13" s="281"/>
      <c r="AA13" s="281"/>
      <c r="AB13" s="281"/>
      <c r="AC13" s="281"/>
      <c r="AD13" s="281"/>
      <c r="AE13" s="280"/>
      <c r="AF13" s="3025"/>
      <c r="AG13" s="3025"/>
      <c r="AH13" s="3025"/>
      <c r="AI13" s="3025"/>
      <c r="AJ13" s="3025"/>
      <c r="AK13" s="3025"/>
      <c r="AL13" s="3025"/>
      <c r="AM13" s="3025"/>
      <c r="AN13" s="3025"/>
      <c r="AO13" s="3025"/>
      <c r="AP13" s="3025"/>
      <c r="AQ13" s="3025"/>
      <c r="AR13" s="3025"/>
      <c r="AS13" s="3025"/>
      <c r="AT13" s="3025"/>
      <c r="AU13" s="3025"/>
      <c r="AV13" s="3025"/>
      <c r="AW13" s="3025"/>
      <c r="AX13" s="3025"/>
      <c r="AY13" s="3025"/>
      <c r="AZ13" s="3026"/>
      <c r="BA13" s="276"/>
      <c r="BB13" s="279"/>
    </row>
    <row r="14" spans="1:71" s="233" customFormat="1" ht="18" customHeight="1" x14ac:dyDescent="0.2">
      <c r="A14" s="276"/>
      <c r="B14" s="3027"/>
      <c r="C14" s="3028"/>
      <c r="D14" s="3028"/>
      <c r="E14" s="3028"/>
      <c r="F14" s="3028"/>
      <c r="G14" s="3028"/>
      <c r="H14" s="3028"/>
      <c r="I14" s="3028"/>
      <c r="J14" s="3028"/>
      <c r="K14" s="3028"/>
      <c r="L14" s="3028"/>
      <c r="M14" s="277"/>
      <c r="N14" s="3102" t="s">
        <v>449</v>
      </c>
      <c r="O14" s="3102"/>
      <c r="P14" s="3102"/>
      <c r="Q14" s="3103"/>
      <c r="R14" s="3084">
        <v>0.35</v>
      </c>
      <c r="S14" s="3039"/>
      <c r="T14" s="3039"/>
      <c r="U14" s="3039"/>
      <c r="V14" s="3085"/>
      <c r="W14" s="3002" t="s">
        <v>447</v>
      </c>
      <c r="X14" s="3003"/>
      <c r="Y14" s="3003"/>
      <c r="Z14" s="278"/>
      <c r="AA14" s="3022" t="s">
        <v>446</v>
      </c>
      <c r="AB14" s="3022"/>
      <c r="AC14" s="3022"/>
      <c r="AD14" s="3023"/>
      <c r="AE14" s="2988">
        <v>45</v>
      </c>
      <c r="AF14" s="2989"/>
      <c r="AG14" s="2989"/>
      <c r="AH14" s="2989"/>
      <c r="AI14" s="2990"/>
      <c r="AJ14" s="3002" t="s">
        <v>445</v>
      </c>
      <c r="AK14" s="3003"/>
      <c r="AL14" s="3003"/>
      <c r="AM14" s="277"/>
      <c r="AN14" s="2982" t="str">
        <f>IF(AR7&lt;R14,"i. O.", "Prüfung!")</f>
        <v>i. O.</v>
      </c>
      <c r="AO14" s="2982"/>
      <c r="AP14" s="2982"/>
      <c r="AQ14" s="2982"/>
      <c r="AR14" s="2982"/>
      <c r="AS14" s="2982"/>
      <c r="AT14" s="2982"/>
      <c r="AU14" s="2982"/>
      <c r="AV14" s="2982"/>
      <c r="AW14" s="2983"/>
      <c r="AX14" s="2983"/>
      <c r="AY14" s="2983"/>
      <c r="AZ14" s="2984"/>
      <c r="BA14" s="276"/>
    </row>
    <row r="15" spans="1:71" s="233" customFormat="1" ht="18" customHeight="1" x14ac:dyDescent="0.2">
      <c r="A15" s="276"/>
      <c r="B15" s="3059"/>
      <c r="C15" s="3060"/>
      <c r="D15" s="3060"/>
      <c r="E15" s="3060"/>
      <c r="F15" s="3060"/>
      <c r="G15" s="3060"/>
      <c r="H15" s="3060"/>
      <c r="I15" s="3060"/>
      <c r="J15" s="3060"/>
      <c r="K15" s="3060"/>
      <c r="L15" s="3060"/>
      <c r="M15" s="756"/>
      <c r="N15" s="3154" t="s">
        <v>448</v>
      </c>
      <c r="O15" s="3154"/>
      <c r="P15" s="3154"/>
      <c r="Q15" s="3155"/>
      <c r="R15" s="3193">
        <v>0.21</v>
      </c>
      <c r="S15" s="3194"/>
      <c r="T15" s="3194"/>
      <c r="U15" s="3194"/>
      <c r="V15" s="3195"/>
      <c r="W15" s="3119" t="s">
        <v>447</v>
      </c>
      <c r="X15" s="3120"/>
      <c r="Y15" s="3120"/>
      <c r="Z15" s="756"/>
      <c r="AA15" s="2985" t="s">
        <v>446</v>
      </c>
      <c r="AB15" s="2985"/>
      <c r="AC15" s="2985"/>
      <c r="AD15" s="3009"/>
      <c r="AE15" s="3130">
        <v>45</v>
      </c>
      <c r="AF15" s="3131"/>
      <c r="AG15" s="3131"/>
      <c r="AH15" s="3131"/>
      <c r="AI15" s="3132"/>
      <c r="AJ15" s="3119" t="s">
        <v>445</v>
      </c>
      <c r="AK15" s="3120"/>
      <c r="AL15" s="3120"/>
      <c r="AM15" s="756"/>
      <c r="AN15" s="3143" t="str">
        <f>IF(AR7&lt;R15,"i. O.", "Prüfung!")</f>
        <v>i. O.</v>
      </c>
      <c r="AO15" s="3143"/>
      <c r="AP15" s="3143"/>
      <c r="AQ15" s="3143"/>
      <c r="AR15" s="3143"/>
      <c r="AS15" s="3143"/>
      <c r="AT15" s="3143"/>
      <c r="AU15" s="3143"/>
      <c r="AV15" s="3143"/>
      <c r="AW15" s="3141"/>
      <c r="AX15" s="3141"/>
      <c r="AY15" s="3141"/>
      <c r="AZ15" s="3142"/>
      <c r="BA15" s="276"/>
      <c r="BB15" s="275"/>
    </row>
    <row r="16" spans="1:71" s="233" customFormat="1" ht="21.75" customHeight="1" x14ac:dyDescent="0.2">
      <c r="B16" s="2957" t="s">
        <v>444</v>
      </c>
      <c r="C16" s="2958"/>
      <c r="D16" s="2958"/>
      <c r="E16" s="2958"/>
      <c r="F16" s="2958"/>
      <c r="G16" s="2958"/>
      <c r="H16" s="2958"/>
      <c r="I16" s="2958"/>
      <c r="J16" s="2958"/>
      <c r="K16" s="2958"/>
      <c r="L16" s="2958"/>
      <c r="M16" s="754"/>
      <c r="N16" s="3165" t="s">
        <v>443</v>
      </c>
      <c r="O16" s="3165"/>
      <c r="P16" s="3165"/>
      <c r="Q16" s="3166"/>
      <c r="R16" s="3167" t="str">
        <f>IF(AE9="","",R9/AE9)</f>
        <v/>
      </c>
      <c r="S16" s="3168"/>
      <c r="T16" s="3168"/>
      <c r="U16" s="3168"/>
      <c r="V16" s="3168"/>
      <c r="W16" s="3136" t="s">
        <v>442</v>
      </c>
      <c r="X16" s="3137"/>
      <c r="Y16" s="3215">
        <v>50</v>
      </c>
      <c r="Z16" s="3216"/>
      <c r="AA16" s="3144" t="str">
        <f>IF(R16="","i. O.",IF(R16&gt;50,"i. O.","Prüfung"))</f>
        <v>i. O.</v>
      </c>
      <c r="AB16" s="3145"/>
      <c r="AC16" s="3145"/>
      <c r="AD16" s="3145"/>
      <c r="AE16" s="763"/>
      <c r="AF16" s="3212" t="s">
        <v>441</v>
      </c>
      <c r="AG16" s="3213"/>
      <c r="AH16" s="3213"/>
      <c r="AI16" s="3213"/>
      <c r="AJ16" s="3214"/>
      <c r="AK16" s="3190"/>
      <c r="AL16" s="3191"/>
      <c r="AM16" s="3191"/>
      <c r="AN16" s="3191"/>
      <c r="AO16" s="3192"/>
      <c r="AP16" s="3136" t="s">
        <v>440</v>
      </c>
      <c r="AQ16" s="3137"/>
      <c r="AR16" s="3149">
        <v>0.03</v>
      </c>
      <c r="AS16" s="3149"/>
      <c r="AT16" s="3149"/>
      <c r="AU16" s="3150"/>
      <c r="AV16" s="3144" t="str">
        <f>IF(AK16&lt;AR16,"i. O.","Prüfung")</f>
        <v>i. O.</v>
      </c>
      <c r="AW16" s="3145"/>
      <c r="AX16" s="3145"/>
      <c r="AY16" s="3145"/>
      <c r="AZ16" s="764"/>
    </row>
    <row r="17" spans="2:57" s="233" customFormat="1" ht="18" customHeight="1" x14ac:dyDescent="0.2">
      <c r="B17" s="3066" t="s">
        <v>439</v>
      </c>
      <c r="C17" s="3067"/>
      <c r="D17" s="3067"/>
      <c r="E17" s="3067"/>
      <c r="F17" s="3067"/>
      <c r="G17" s="274"/>
      <c r="H17" s="274"/>
      <c r="I17" s="274"/>
      <c r="J17" s="274"/>
      <c r="K17" s="274"/>
      <c r="L17" s="273"/>
      <c r="M17" s="272"/>
      <c r="N17" s="3139" t="s">
        <v>438</v>
      </c>
      <c r="O17" s="3139"/>
      <c r="P17" s="3139"/>
      <c r="Q17" s="3139"/>
      <c r="R17" s="3139"/>
      <c r="S17" s="3140"/>
      <c r="T17" s="3159" t="s">
        <v>437</v>
      </c>
      <c r="U17" s="3160"/>
      <c r="V17" s="3160"/>
      <c r="W17" s="3160"/>
      <c r="X17" s="3160"/>
      <c r="Y17" s="3159" t="s">
        <v>436</v>
      </c>
      <c r="Z17" s="3160"/>
      <c r="AA17" s="3160"/>
      <c r="AB17" s="3160"/>
      <c r="AC17" s="3161"/>
      <c r="AD17" s="3138" t="s">
        <v>435</v>
      </c>
      <c r="AE17" s="3139"/>
      <c r="AF17" s="3139"/>
      <c r="AG17" s="3140"/>
      <c r="AH17" s="3138" t="s">
        <v>434</v>
      </c>
      <c r="AI17" s="3139"/>
      <c r="AJ17" s="3139"/>
      <c r="AK17" s="3140"/>
      <c r="AL17" s="3138" t="s">
        <v>433</v>
      </c>
      <c r="AM17" s="3139"/>
      <c r="AN17" s="3139"/>
      <c r="AO17" s="3140"/>
      <c r="AP17" s="3138" t="s">
        <v>432</v>
      </c>
      <c r="AQ17" s="3139"/>
      <c r="AR17" s="3139"/>
      <c r="AS17" s="3139"/>
      <c r="AT17" s="3140"/>
      <c r="AU17" s="3159" t="s">
        <v>396</v>
      </c>
      <c r="AV17" s="3160"/>
      <c r="AW17" s="3160"/>
      <c r="AX17" s="3160"/>
      <c r="AY17" s="3161"/>
      <c r="AZ17" s="271"/>
    </row>
    <row r="18" spans="2:57" s="233" customFormat="1" ht="19.5" customHeight="1" x14ac:dyDescent="0.2">
      <c r="B18" s="3066"/>
      <c r="C18" s="3067"/>
      <c r="D18" s="3067"/>
      <c r="E18" s="3067"/>
      <c r="F18" s="3067"/>
      <c r="G18" s="3294" t="s">
        <v>431</v>
      </c>
      <c r="H18" s="2975"/>
      <c r="I18" s="2975"/>
      <c r="J18" s="2975"/>
      <c r="K18" s="2975"/>
      <c r="L18" s="2975"/>
      <c r="M18" s="247"/>
      <c r="N18" s="3162"/>
      <c r="O18" s="3162"/>
      <c r="P18" s="3162"/>
      <c r="Q18" s="3162"/>
      <c r="R18" s="3162"/>
      <c r="S18" s="3163"/>
      <c r="T18" s="3295"/>
      <c r="U18" s="3295"/>
      <c r="V18" s="3295"/>
      <c r="W18" s="3295"/>
      <c r="X18" s="3295"/>
      <c r="Y18" s="3164"/>
      <c r="Z18" s="3164"/>
      <c r="AA18" s="3164"/>
      <c r="AB18" s="3164"/>
      <c r="AC18" s="3164"/>
      <c r="AD18" s="3183"/>
      <c r="AE18" s="3184"/>
      <c r="AF18" s="3184"/>
      <c r="AG18" s="3185"/>
      <c r="AH18" s="3183"/>
      <c r="AI18" s="3184"/>
      <c r="AJ18" s="3184"/>
      <c r="AK18" s="3185"/>
      <c r="AL18" s="3183"/>
      <c r="AM18" s="3184"/>
      <c r="AN18" s="3184"/>
      <c r="AO18" s="3185"/>
      <c r="AP18" s="3169"/>
      <c r="AQ18" s="3170"/>
      <c r="AR18" s="3170"/>
      <c r="AS18" s="3170"/>
      <c r="AT18" s="3186"/>
      <c r="AU18" s="3187"/>
      <c r="AV18" s="3188"/>
      <c r="AW18" s="3188"/>
      <c r="AX18" s="3188"/>
      <c r="AY18" s="3189"/>
      <c r="AZ18" s="270"/>
      <c r="BE18" s="233">
        <f>BE17/SQRT(3)</f>
        <v>0</v>
      </c>
    </row>
    <row r="19" spans="2:57" s="233" customFormat="1" ht="19.5" customHeight="1" x14ac:dyDescent="0.2">
      <c r="B19" s="3066"/>
      <c r="C19" s="3067"/>
      <c r="D19" s="3067"/>
      <c r="E19" s="3067"/>
      <c r="F19" s="3067"/>
      <c r="G19" s="3057" t="s">
        <v>430</v>
      </c>
      <c r="H19" s="3058"/>
      <c r="I19" s="3058"/>
      <c r="J19" s="3058"/>
      <c r="K19" s="3058"/>
      <c r="L19" s="3058"/>
      <c r="M19" s="247"/>
      <c r="N19" s="3094"/>
      <c r="O19" s="3094"/>
      <c r="P19" s="3094"/>
      <c r="Q19" s="3094"/>
      <c r="R19" s="3094"/>
      <c r="S19" s="3095"/>
      <c r="T19" s="3169"/>
      <c r="U19" s="3170"/>
      <c r="V19" s="3170"/>
      <c r="W19" s="3170"/>
      <c r="X19" s="3170"/>
      <c r="Y19" s="3151"/>
      <c r="Z19" s="3152"/>
      <c r="AA19" s="3152"/>
      <c r="AB19" s="3152"/>
      <c r="AC19" s="3153"/>
      <c r="AD19" s="3093"/>
      <c r="AE19" s="3094"/>
      <c r="AF19" s="3094"/>
      <c r="AG19" s="3095"/>
      <c r="AH19" s="3183"/>
      <c r="AI19" s="3184"/>
      <c r="AJ19" s="3184"/>
      <c r="AK19" s="3185"/>
      <c r="AL19" s="3093"/>
      <c r="AM19" s="3094"/>
      <c r="AN19" s="3094"/>
      <c r="AO19" s="3095"/>
      <c r="AP19" s="3156"/>
      <c r="AQ19" s="3157"/>
      <c r="AR19" s="3157"/>
      <c r="AS19" s="3157"/>
      <c r="AT19" s="3182"/>
      <c r="AU19" s="3151"/>
      <c r="AV19" s="3152"/>
      <c r="AW19" s="3152"/>
      <c r="AX19" s="3152"/>
      <c r="AY19" s="3153"/>
      <c r="AZ19" s="270"/>
    </row>
    <row r="20" spans="2:57" s="233" customFormat="1" ht="19.5" customHeight="1" x14ac:dyDescent="0.2">
      <c r="B20" s="3066"/>
      <c r="C20" s="3067"/>
      <c r="D20" s="3067"/>
      <c r="E20" s="3067"/>
      <c r="F20" s="3067"/>
      <c r="G20" s="3057" t="s">
        <v>429</v>
      </c>
      <c r="H20" s="3058"/>
      <c r="I20" s="3058"/>
      <c r="J20" s="3058"/>
      <c r="K20" s="3058"/>
      <c r="L20" s="3058"/>
      <c r="M20" s="247"/>
      <c r="N20" s="3094"/>
      <c r="O20" s="3094"/>
      <c r="P20" s="3094"/>
      <c r="Q20" s="3094"/>
      <c r="R20" s="3094"/>
      <c r="S20" s="3095"/>
      <c r="T20" s="3156"/>
      <c r="U20" s="3157"/>
      <c r="V20" s="3157"/>
      <c r="W20" s="3157"/>
      <c r="X20" s="3157"/>
      <c r="Y20" s="3151"/>
      <c r="Z20" s="3152"/>
      <c r="AA20" s="3152"/>
      <c r="AB20" s="3152"/>
      <c r="AC20" s="3153"/>
      <c r="AD20" s="3093"/>
      <c r="AE20" s="3094"/>
      <c r="AF20" s="3094"/>
      <c r="AG20" s="3095"/>
      <c r="AH20" s="3183"/>
      <c r="AI20" s="3184"/>
      <c r="AJ20" s="3184"/>
      <c r="AK20" s="3185"/>
      <c r="AL20" s="3093"/>
      <c r="AM20" s="3094"/>
      <c r="AN20" s="3094"/>
      <c r="AO20" s="3095"/>
      <c r="AP20" s="3156"/>
      <c r="AQ20" s="3157"/>
      <c r="AR20" s="3157"/>
      <c r="AS20" s="3157"/>
      <c r="AT20" s="3182"/>
      <c r="AU20" s="3151"/>
      <c r="AV20" s="3152"/>
      <c r="AW20" s="3152"/>
      <c r="AX20" s="3152"/>
      <c r="AY20" s="3153"/>
      <c r="AZ20" s="270"/>
    </row>
    <row r="21" spans="2:57" s="233" customFormat="1" ht="19.5" customHeight="1" x14ac:dyDescent="0.2">
      <c r="B21" s="3066"/>
      <c r="C21" s="3067"/>
      <c r="D21" s="3067"/>
      <c r="E21" s="3067"/>
      <c r="F21" s="3067"/>
      <c r="G21" s="3057" t="s">
        <v>428</v>
      </c>
      <c r="H21" s="3058"/>
      <c r="I21" s="3058"/>
      <c r="J21" s="3058"/>
      <c r="K21" s="3058"/>
      <c r="L21" s="3058"/>
      <c r="M21" s="247"/>
      <c r="N21" s="3094"/>
      <c r="O21" s="3094"/>
      <c r="P21" s="3094"/>
      <c r="Q21" s="3094"/>
      <c r="R21" s="3094"/>
      <c r="S21" s="3095"/>
      <c r="T21" s="3156"/>
      <c r="U21" s="3157"/>
      <c r="V21" s="3157"/>
      <c r="W21" s="3157"/>
      <c r="X21" s="3157"/>
      <c r="Y21" s="3151"/>
      <c r="Z21" s="3152"/>
      <c r="AA21" s="3152"/>
      <c r="AB21" s="3152"/>
      <c r="AC21" s="3153"/>
      <c r="AD21" s="3093"/>
      <c r="AE21" s="3094"/>
      <c r="AF21" s="3094"/>
      <c r="AG21" s="3095"/>
      <c r="AH21" s="3183"/>
      <c r="AI21" s="3184"/>
      <c r="AJ21" s="3184"/>
      <c r="AK21" s="3185"/>
      <c r="AL21" s="3093"/>
      <c r="AM21" s="3094"/>
      <c r="AN21" s="3094"/>
      <c r="AO21" s="3095"/>
      <c r="AP21" s="3156"/>
      <c r="AQ21" s="3157"/>
      <c r="AR21" s="3157"/>
      <c r="AS21" s="3157"/>
      <c r="AT21" s="3182"/>
      <c r="AU21" s="3151"/>
      <c r="AV21" s="3152"/>
      <c r="AW21" s="3152"/>
      <c r="AX21" s="3152"/>
      <c r="AY21" s="3153"/>
      <c r="AZ21" s="270"/>
      <c r="BA21" s="253" t="s">
        <v>427</v>
      </c>
      <c r="BB21" s="233" t="e">
        <f>VLOOKUP(R26,N18:AY23,12,FALSE)</f>
        <v>#N/A</v>
      </c>
    </row>
    <row r="22" spans="2:57" s="233" customFormat="1" ht="19.5" customHeight="1" x14ac:dyDescent="0.2">
      <c r="B22" s="3066"/>
      <c r="C22" s="3067"/>
      <c r="D22" s="3067"/>
      <c r="E22" s="3067"/>
      <c r="F22" s="3067"/>
      <c r="G22" s="3057" t="s">
        <v>426</v>
      </c>
      <c r="H22" s="3058"/>
      <c r="I22" s="3058"/>
      <c r="J22" s="3058"/>
      <c r="K22" s="3058"/>
      <c r="L22" s="3058"/>
      <c r="M22" s="247"/>
      <c r="N22" s="3094"/>
      <c r="O22" s="3094"/>
      <c r="P22" s="3094"/>
      <c r="Q22" s="3094"/>
      <c r="R22" s="3094"/>
      <c r="S22" s="3095"/>
      <c r="T22" s="3156"/>
      <c r="U22" s="3157"/>
      <c r="V22" s="3157"/>
      <c r="W22" s="3157"/>
      <c r="X22" s="3157"/>
      <c r="Y22" s="3151"/>
      <c r="Z22" s="3152"/>
      <c r="AA22" s="3152"/>
      <c r="AB22" s="3152"/>
      <c r="AC22" s="3153"/>
      <c r="AD22" s="3093"/>
      <c r="AE22" s="3094"/>
      <c r="AF22" s="3094"/>
      <c r="AG22" s="3095"/>
      <c r="AH22" s="3183"/>
      <c r="AI22" s="3184"/>
      <c r="AJ22" s="3184"/>
      <c r="AK22" s="3185"/>
      <c r="AL22" s="3093"/>
      <c r="AM22" s="3094"/>
      <c r="AN22" s="3094"/>
      <c r="AO22" s="3095"/>
      <c r="AP22" s="3156"/>
      <c r="AQ22" s="3157"/>
      <c r="AR22" s="3157"/>
      <c r="AS22" s="3157"/>
      <c r="AT22" s="3182"/>
      <c r="AU22" s="3151"/>
      <c r="AV22" s="3152"/>
      <c r="AW22" s="3152"/>
      <c r="AX22" s="3152"/>
      <c r="AY22" s="3153"/>
      <c r="AZ22" s="270"/>
      <c r="BA22" s="253" t="s">
        <v>425</v>
      </c>
      <c r="BB22" s="258" t="e">
        <f>DEGREES(ACOS(ABS(BB21)))</f>
        <v>#N/A</v>
      </c>
    </row>
    <row r="23" spans="2:57" s="233" customFormat="1" ht="19.5" customHeight="1" x14ac:dyDescent="0.2">
      <c r="B23" s="3112"/>
      <c r="C23" s="3113"/>
      <c r="D23" s="3113"/>
      <c r="E23" s="3113"/>
      <c r="F23" s="3113"/>
      <c r="G23" s="3114" t="s">
        <v>424</v>
      </c>
      <c r="H23" s="3115"/>
      <c r="I23" s="3115"/>
      <c r="J23" s="3115"/>
      <c r="K23" s="3115"/>
      <c r="L23" s="3115"/>
      <c r="M23" s="246"/>
      <c r="N23" s="3080"/>
      <c r="O23" s="3080"/>
      <c r="P23" s="3080"/>
      <c r="Q23" s="3080"/>
      <c r="R23" s="3080"/>
      <c r="S23" s="3118"/>
      <c r="T23" s="3116"/>
      <c r="U23" s="3117"/>
      <c r="V23" s="3117"/>
      <c r="W23" s="3117"/>
      <c r="X23" s="3117"/>
      <c r="Y23" s="3090"/>
      <c r="Z23" s="3091"/>
      <c r="AA23" s="3091"/>
      <c r="AB23" s="3091"/>
      <c r="AC23" s="3092"/>
      <c r="AD23" s="3158"/>
      <c r="AE23" s="3080"/>
      <c r="AF23" s="3080"/>
      <c r="AG23" s="3118"/>
      <c r="AH23" s="3158">
        <v>0</v>
      </c>
      <c r="AI23" s="3080"/>
      <c r="AJ23" s="3080"/>
      <c r="AK23" s="3118"/>
      <c r="AL23" s="3158"/>
      <c r="AM23" s="3080"/>
      <c r="AN23" s="3080"/>
      <c r="AO23" s="3118"/>
      <c r="AP23" s="3116"/>
      <c r="AQ23" s="3117"/>
      <c r="AR23" s="3117"/>
      <c r="AS23" s="3117"/>
      <c r="AT23" s="3308"/>
      <c r="AU23" s="3090"/>
      <c r="AV23" s="3091"/>
      <c r="AW23" s="3091"/>
      <c r="AX23" s="3091"/>
      <c r="AY23" s="3092"/>
      <c r="AZ23" s="269"/>
      <c r="BA23" s="259" t="s">
        <v>423</v>
      </c>
      <c r="BB23" s="258" t="e">
        <f>DEGREES(ACOS(BB21))</f>
        <v>#N/A</v>
      </c>
    </row>
    <row r="24" spans="2:57" s="233" customFormat="1" ht="19.5" hidden="1" customHeight="1" x14ac:dyDescent="0.2">
      <c r="B24" s="268"/>
      <c r="C24" s="267"/>
      <c r="D24" s="267"/>
      <c r="E24" s="267"/>
      <c r="F24" s="267"/>
      <c r="G24" s="3110" t="s">
        <v>422</v>
      </c>
      <c r="H24" s="3110"/>
      <c r="I24" s="3110"/>
      <c r="J24" s="3110"/>
      <c r="K24" s="3110"/>
      <c r="L24" s="3111"/>
      <c r="M24" s="266"/>
      <c r="N24" s="3288" t="str">
        <f>IF($R9="","",$N18*$T18)</f>
        <v/>
      </c>
      <c r="O24" s="3288"/>
      <c r="P24" s="3288"/>
      <c r="Q24" s="3288"/>
      <c r="R24" s="3288"/>
      <c r="S24" s="3289"/>
      <c r="T24" s="3288" t="str">
        <f>IF($R9="","",$N19*$T19)</f>
        <v/>
      </c>
      <c r="U24" s="3288"/>
      <c r="V24" s="3288"/>
      <c r="W24" s="3288"/>
      <c r="X24" s="3288"/>
      <c r="Y24" s="3289"/>
      <c r="Z24" s="3288" t="str">
        <f>IF($R9="","",$N20*$T20)</f>
        <v/>
      </c>
      <c r="AA24" s="3288"/>
      <c r="AB24" s="3288"/>
      <c r="AC24" s="3288"/>
      <c r="AD24" s="3288"/>
      <c r="AE24" s="3289"/>
      <c r="AF24" s="3288" t="str">
        <f>IF($R9="","",$N21*$T21)</f>
        <v/>
      </c>
      <c r="AG24" s="3288"/>
      <c r="AH24" s="3288"/>
      <c r="AI24" s="3288"/>
      <c r="AJ24" s="3288"/>
      <c r="AK24" s="3289"/>
      <c r="AL24" s="3288" t="str">
        <f>IF($R9="","",$N22*$T22)</f>
        <v/>
      </c>
      <c r="AM24" s="3288"/>
      <c r="AN24" s="3288"/>
      <c r="AO24" s="3288"/>
      <c r="AP24" s="3288"/>
      <c r="AQ24" s="3289"/>
      <c r="AR24" s="3288" t="str">
        <f>IF($R9="","",$N23*$T23)</f>
        <v/>
      </c>
      <c r="AS24" s="3288"/>
      <c r="AT24" s="3288"/>
      <c r="AU24" s="3288"/>
      <c r="AV24" s="3288"/>
      <c r="AW24" s="3289"/>
      <c r="AX24" s="265"/>
      <c r="AY24" s="265"/>
      <c r="AZ24" s="264"/>
      <c r="BA24" s="259"/>
      <c r="BB24" s="258"/>
    </row>
    <row r="25" spans="2:57" s="233" customFormat="1" ht="19.5" customHeight="1" x14ac:dyDescent="0.2">
      <c r="B25" s="3064" t="s">
        <v>421</v>
      </c>
      <c r="C25" s="3065"/>
      <c r="D25" s="3065"/>
      <c r="E25" s="240"/>
      <c r="F25" s="240"/>
      <c r="G25" s="3296" t="s">
        <v>420</v>
      </c>
      <c r="H25" s="3296"/>
      <c r="I25" s="3296"/>
      <c r="J25" s="3296"/>
      <c r="K25" s="3296"/>
      <c r="L25" s="3297"/>
      <c r="M25" s="235"/>
      <c r="N25" s="3298" t="s">
        <v>413</v>
      </c>
      <c r="O25" s="3298"/>
      <c r="P25" s="3298"/>
      <c r="Q25" s="3299"/>
      <c r="R25" s="3305">
        <f>IF(R9="",0,IF(R8=400,SUM(N24,T24,Z24,AF24,AL24,AR24)/R9,SUM(N24,T24,Z24,AF24,AL24,AR24)/R9*3))</f>
        <v>0</v>
      </c>
      <c r="S25" s="3306"/>
      <c r="T25" s="3306"/>
      <c r="U25" s="3306"/>
      <c r="V25" s="3307"/>
      <c r="W25" s="3210" t="s">
        <v>788</v>
      </c>
      <c r="X25" s="3211"/>
      <c r="Y25" s="3211"/>
      <c r="Z25" s="3211"/>
      <c r="AA25" s="3046" t="str">
        <f>IF(OR(R25="",R25=0),"i. O.",IF(R25&lt;=6%,"i. O.","Prüfung"))</f>
        <v>i. O.</v>
      </c>
      <c r="AB25" s="3047"/>
      <c r="AC25" s="3047"/>
      <c r="AD25" s="3047"/>
      <c r="AE25" s="3320"/>
      <c r="AF25" s="3321"/>
      <c r="AG25" s="3321"/>
      <c r="AH25" s="3321"/>
      <c r="AI25" s="3321"/>
      <c r="AJ25" s="3321"/>
      <c r="AK25" s="3321"/>
      <c r="AL25" s="3321"/>
      <c r="AM25" s="3321"/>
      <c r="AN25" s="3321"/>
      <c r="AO25" s="3321"/>
      <c r="AP25" s="3321"/>
      <c r="AQ25" s="3321"/>
      <c r="AR25" s="3322"/>
      <c r="AS25" s="3322"/>
      <c r="AT25" s="3322"/>
      <c r="AU25" s="3322"/>
      <c r="AV25" s="3322"/>
      <c r="AW25" s="3322"/>
      <c r="AX25" s="3322"/>
      <c r="AY25" s="3322"/>
      <c r="AZ25" s="3323"/>
      <c r="BA25" s="259"/>
      <c r="BB25" s="258"/>
    </row>
    <row r="26" spans="2:57" s="233" customFormat="1" ht="21.75" customHeight="1" x14ac:dyDescent="0.2">
      <c r="B26" s="3066"/>
      <c r="C26" s="3067"/>
      <c r="D26" s="3067"/>
      <c r="E26" s="236"/>
      <c r="F26" s="236"/>
      <c r="G26" s="3029" t="s">
        <v>419</v>
      </c>
      <c r="H26" s="3029"/>
      <c r="I26" s="3029"/>
      <c r="J26" s="3029"/>
      <c r="K26" s="3029"/>
      <c r="L26" s="3063"/>
      <c r="M26" s="263"/>
      <c r="N26" s="3088" t="s">
        <v>397</v>
      </c>
      <c r="O26" s="3088"/>
      <c r="P26" s="3088"/>
      <c r="Q26" s="3089"/>
      <c r="R26" s="3076">
        <f>MAX(N18,N19,N20,N21,N22,N23)</f>
        <v>0</v>
      </c>
      <c r="S26" s="3077"/>
      <c r="T26" s="3077"/>
      <c r="U26" s="3077"/>
      <c r="V26" s="3078"/>
      <c r="W26" s="3300" t="s">
        <v>341</v>
      </c>
      <c r="X26" s="3301"/>
      <c r="Y26" s="3301"/>
      <c r="Z26" s="3290"/>
      <c r="AA26" s="3291"/>
      <c r="AB26" s="3291"/>
      <c r="AC26" s="3291"/>
      <c r="AD26" s="3291"/>
      <c r="AE26" s="3291"/>
      <c r="AF26" s="3292" t="s">
        <v>418</v>
      </c>
      <c r="AG26" s="3292"/>
      <c r="AH26" s="3292"/>
      <c r="AI26" s="3292"/>
      <c r="AJ26" s="3292"/>
      <c r="AK26" s="3305">
        <f>IF(R26=0,0,IF(R8=400,VLOOKUP(R26,N18:AY23,17,FALSE)*R26/R9,VLOOKUP(R26,N18:AY23,17,FALSE)*R26/R9*3))</f>
        <v>0</v>
      </c>
      <c r="AL26" s="3306"/>
      <c r="AM26" s="3306"/>
      <c r="AN26" s="3306"/>
      <c r="AO26" s="3307"/>
      <c r="AP26" s="262"/>
      <c r="AQ26" s="261"/>
      <c r="AR26" s="3211" t="s">
        <v>417</v>
      </c>
      <c r="AS26" s="3211"/>
      <c r="AT26" s="3211"/>
      <c r="AU26" s="3083"/>
      <c r="AV26" s="3046" t="str">
        <f>IF(AK26&lt;3%,"i. O.","Prüfung")</f>
        <v>i. O.</v>
      </c>
      <c r="AW26" s="3047"/>
      <c r="AX26" s="3047"/>
      <c r="AY26" s="3047"/>
      <c r="AZ26" s="260"/>
      <c r="BA26" s="259" t="s">
        <v>416</v>
      </c>
      <c r="BB26" s="233">
        <v>1</v>
      </c>
    </row>
    <row r="27" spans="2:57" s="233" customFormat="1" ht="21.75" customHeight="1" x14ac:dyDescent="0.2">
      <c r="B27" s="3066"/>
      <c r="C27" s="3067"/>
      <c r="D27" s="3067"/>
      <c r="E27" s="245"/>
      <c r="F27" s="245"/>
      <c r="G27" s="3061" t="s">
        <v>403</v>
      </c>
      <c r="H27" s="3062"/>
      <c r="I27" s="3062"/>
      <c r="J27" s="3062"/>
      <c r="K27" s="3062"/>
      <c r="L27" s="3062"/>
      <c r="M27" s="247"/>
      <c r="N27" s="3203" t="s">
        <v>415</v>
      </c>
      <c r="O27" s="3203"/>
      <c r="P27" s="3203"/>
      <c r="Q27" s="3204"/>
      <c r="R27" s="3302">
        <f>IF(R26=0,0,IF(R8=400,VLOOKUP(R26,N18:AY23,21,FALSE)*R26/R9,VLOOKUP(R26,N18:AY23,21,FALSE)*R26/R9*3))</f>
        <v>0</v>
      </c>
      <c r="S27" s="3303"/>
      <c r="T27" s="3303"/>
      <c r="U27" s="3303"/>
      <c r="V27" s="3304"/>
      <c r="W27" s="3082" t="s">
        <v>412</v>
      </c>
      <c r="X27" s="3082"/>
      <c r="Y27" s="3082"/>
      <c r="Z27" s="3293"/>
      <c r="AA27" s="3046" t="str">
        <f>IF(R27&lt;=3%,"i. O.","Prüfung")</f>
        <v>i. O.</v>
      </c>
      <c r="AB27" s="3047"/>
      <c r="AC27" s="3047"/>
      <c r="AD27" s="3047"/>
      <c r="AE27" s="255"/>
      <c r="AF27" s="3203" t="s">
        <v>411</v>
      </c>
      <c r="AG27" s="3203"/>
      <c r="AH27" s="3203"/>
      <c r="AI27" s="3203"/>
      <c r="AJ27" s="3204"/>
      <c r="AK27" s="3285">
        <f>IF(R27="",0,23*POWER(100*R27,3))</f>
        <v>0</v>
      </c>
      <c r="AL27" s="3286"/>
      <c r="AM27" s="3286"/>
      <c r="AN27" s="3286"/>
      <c r="AO27" s="3287"/>
      <c r="AP27" s="3146" t="s">
        <v>407</v>
      </c>
      <c r="AQ27" s="3147"/>
      <c r="AR27" s="3148" t="s">
        <v>410</v>
      </c>
      <c r="AS27" s="3148"/>
      <c r="AT27" s="3148"/>
      <c r="AU27" s="3148"/>
      <c r="AV27" s="3046" t="str">
        <f>IF(AK27&lt;600,"i. O.","Prüfung")</f>
        <v>i. O.</v>
      </c>
      <c r="AW27" s="3047"/>
      <c r="AX27" s="3047"/>
      <c r="AY27" s="3047"/>
      <c r="AZ27" s="254"/>
      <c r="BA27" s="253" t="s">
        <v>414</v>
      </c>
      <c r="BB27" s="258" t="e">
        <f>(AE8+BB26*BB22)</f>
        <v>#VALUE!</v>
      </c>
      <c r="BC27" s="257">
        <f>IF(R9="",0,IF(R8=400,AP26*R26/R9,AP26*R26*6/R9))</f>
        <v>0</v>
      </c>
      <c r="BD27" s="256"/>
    </row>
    <row r="28" spans="2:57" s="233" customFormat="1" ht="21.75" customHeight="1" x14ac:dyDescent="0.2">
      <c r="B28" s="3066"/>
      <c r="C28" s="3067"/>
      <c r="D28" s="3067"/>
      <c r="E28" s="245"/>
      <c r="F28" s="245"/>
      <c r="G28" s="3061" t="s">
        <v>402</v>
      </c>
      <c r="H28" s="3062"/>
      <c r="I28" s="3062"/>
      <c r="J28" s="3062"/>
      <c r="K28" s="3062"/>
      <c r="L28" s="3062"/>
      <c r="M28" s="247"/>
      <c r="N28" s="3203" t="s">
        <v>413</v>
      </c>
      <c r="O28" s="3203"/>
      <c r="P28" s="3203"/>
      <c r="Q28" s="3204"/>
      <c r="R28" s="3200"/>
      <c r="S28" s="3201"/>
      <c r="T28" s="3201"/>
      <c r="U28" s="3201"/>
      <c r="V28" s="3202"/>
      <c r="W28" s="3082" t="s">
        <v>412</v>
      </c>
      <c r="X28" s="3082"/>
      <c r="Y28" s="3082"/>
      <c r="Z28" s="3293"/>
      <c r="AA28" s="3046" t="str">
        <f>IF(R28&lt;=3%,"i. O.","Prüfung")</f>
        <v>i. O.</v>
      </c>
      <c r="AB28" s="3047"/>
      <c r="AC28" s="3047"/>
      <c r="AD28" s="3047"/>
      <c r="AE28" s="255"/>
      <c r="AF28" s="3203" t="s">
        <v>411</v>
      </c>
      <c r="AG28" s="3203"/>
      <c r="AH28" s="3203"/>
      <c r="AI28" s="3203"/>
      <c r="AJ28" s="3204"/>
      <c r="AK28" s="3285">
        <f>23*POWER(100*R28,3)</f>
        <v>0</v>
      </c>
      <c r="AL28" s="3286"/>
      <c r="AM28" s="3286"/>
      <c r="AN28" s="3286"/>
      <c r="AO28" s="3287"/>
      <c r="AP28" s="3146" t="s">
        <v>407</v>
      </c>
      <c r="AQ28" s="3147"/>
      <c r="AR28" s="3148" t="s">
        <v>410</v>
      </c>
      <c r="AS28" s="3148"/>
      <c r="AT28" s="3148"/>
      <c r="AU28" s="3148"/>
      <c r="AV28" s="3046" t="str">
        <f>IF(AK28&lt;600,"i. O.","Prüfung")</f>
        <v>i. O.</v>
      </c>
      <c r="AW28" s="3047"/>
      <c r="AX28" s="3047"/>
      <c r="AY28" s="3047"/>
      <c r="AZ28" s="254"/>
      <c r="BA28" s="253" t="s">
        <v>409</v>
      </c>
      <c r="BB28" s="252" t="e">
        <f>COS(BB27*PI()/180)</f>
        <v>#VALUE!</v>
      </c>
    </row>
    <row r="29" spans="2:57" s="233" customFormat="1" ht="21.75" customHeight="1" x14ac:dyDescent="0.2">
      <c r="B29" s="3066"/>
      <c r="C29" s="3067"/>
      <c r="D29" s="3067"/>
      <c r="E29" s="251"/>
      <c r="F29" s="251"/>
      <c r="G29" s="250"/>
      <c r="H29" s="250"/>
      <c r="I29" s="250"/>
      <c r="J29" s="250"/>
      <c r="K29" s="250"/>
      <c r="L29" s="249"/>
      <c r="M29" s="246"/>
      <c r="N29" s="3073" t="s">
        <v>408</v>
      </c>
      <c r="O29" s="3073"/>
      <c r="P29" s="3073"/>
      <c r="Q29" s="3073"/>
      <c r="R29" s="3073"/>
      <c r="S29" s="3073"/>
      <c r="T29" s="3073"/>
      <c r="U29" s="3073"/>
      <c r="V29" s="3073"/>
      <c r="W29" s="3073"/>
      <c r="X29" s="3073"/>
      <c r="Y29" s="3073"/>
      <c r="Z29" s="3073"/>
      <c r="AA29" s="3073"/>
      <c r="AB29" s="3073"/>
      <c r="AC29" s="3073"/>
      <c r="AD29" s="3073"/>
      <c r="AE29" s="3073"/>
      <c r="AF29" s="3073"/>
      <c r="AG29" s="3073"/>
      <c r="AH29" s="3073"/>
      <c r="AI29" s="3073"/>
      <c r="AJ29" s="3109"/>
      <c r="AK29" s="3197"/>
      <c r="AL29" s="3198"/>
      <c r="AM29" s="3198"/>
      <c r="AN29" s="3198"/>
      <c r="AO29" s="3199"/>
      <c r="AP29" s="3207" t="s">
        <v>407</v>
      </c>
      <c r="AQ29" s="3125"/>
      <c r="AR29" s="3205"/>
      <c r="AS29" s="3205"/>
      <c r="AT29" s="3205"/>
      <c r="AU29" s="3205"/>
      <c r="AV29" s="3205"/>
      <c r="AW29" s="3205"/>
      <c r="AX29" s="3205"/>
      <c r="AY29" s="3205"/>
      <c r="AZ29" s="3206"/>
    </row>
    <row r="30" spans="2:57" s="233" customFormat="1" ht="21.75" customHeight="1" x14ac:dyDescent="0.2">
      <c r="B30" s="3066"/>
      <c r="C30" s="3067"/>
      <c r="D30" s="3067"/>
      <c r="E30" s="3217" t="s">
        <v>406</v>
      </c>
      <c r="F30" s="3217"/>
      <c r="G30" s="3030" t="s">
        <v>398</v>
      </c>
      <c r="H30" s="3106"/>
      <c r="I30" s="3106"/>
      <c r="J30" s="3106"/>
      <c r="K30" s="3106"/>
      <c r="L30" s="3106"/>
      <c r="M30" s="239"/>
      <c r="N30" s="3107" t="s">
        <v>397</v>
      </c>
      <c r="O30" s="3107"/>
      <c r="P30" s="3107"/>
      <c r="Q30" s="3108"/>
      <c r="R30" s="3076">
        <f>R26</f>
        <v>0</v>
      </c>
      <c r="S30" s="3077"/>
      <c r="T30" s="3077"/>
      <c r="U30" s="3077"/>
      <c r="V30" s="3078"/>
      <c r="W30" s="3208" t="s">
        <v>341</v>
      </c>
      <c r="X30" s="3209"/>
      <c r="Y30" s="3209"/>
      <c r="Z30" s="239"/>
      <c r="AA30" s="3055" t="s">
        <v>405</v>
      </c>
      <c r="AB30" s="3055"/>
      <c r="AC30" s="3055"/>
      <c r="AD30" s="3056"/>
      <c r="AE30" s="3235" t="str">
        <f>IF(R30=0,"",VLOOKUP(R30,N18:AY23,25,FALSE))</f>
        <v/>
      </c>
      <c r="AF30" s="3236"/>
      <c r="AG30" s="3236"/>
      <c r="AH30" s="3236"/>
      <c r="AI30" s="3236"/>
      <c r="AJ30" s="248"/>
      <c r="AK30" s="3055" t="s">
        <v>404</v>
      </c>
      <c r="AL30" s="3055"/>
      <c r="AM30" s="3055"/>
      <c r="AN30" s="3055"/>
      <c r="AO30" s="3056"/>
      <c r="AP30" s="3226" t="str">
        <f>IF(R30=0,"",VLOOKUP(R30,N18:AY23,29,FALSE))</f>
        <v/>
      </c>
      <c r="AQ30" s="3227"/>
      <c r="AR30" s="3227"/>
      <c r="AS30" s="3227"/>
      <c r="AT30" s="3220"/>
      <c r="AU30" s="3220"/>
      <c r="AV30" s="3220"/>
      <c r="AW30" s="3220"/>
      <c r="AX30" s="3220"/>
      <c r="AY30" s="3220"/>
      <c r="AZ30" s="3221"/>
    </row>
    <row r="31" spans="2:57" s="233" customFormat="1" ht="21.75" customHeight="1" x14ac:dyDescent="0.2">
      <c r="B31" s="3066"/>
      <c r="C31" s="3067"/>
      <c r="D31" s="3067"/>
      <c r="E31" s="3218"/>
      <c r="F31" s="3218"/>
      <c r="G31" s="3061" t="s">
        <v>403</v>
      </c>
      <c r="H31" s="3062"/>
      <c r="I31" s="3062"/>
      <c r="J31" s="3062"/>
      <c r="K31" s="3062"/>
      <c r="L31" s="3062"/>
      <c r="M31" s="247"/>
      <c r="N31" s="3102" t="s">
        <v>401</v>
      </c>
      <c r="O31" s="3102"/>
      <c r="P31" s="3102"/>
      <c r="Q31" s="3103"/>
      <c r="R31" s="3084">
        <f>IF(R9="",0,8*POWER(AP30,0.31)*AE30*R30/R9)</f>
        <v>0</v>
      </c>
      <c r="S31" s="3039"/>
      <c r="T31" s="3039"/>
      <c r="U31" s="3039"/>
      <c r="V31" s="3085"/>
      <c r="W31" s="3082" t="s">
        <v>392</v>
      </c>
      <c r="X31" s="3082"/>
      <c r="Y31" s="3082"/>
      <c r="Z31" s="3083"/>
      <c r="AA31" s="3046" t="str">
        <f>IF(R31&lt;=0.5,"i. O.","Prüfung")</f>
        <v>i. O.</v>
      </c>
      <c r="AB31" s="3047"/>
      <c r="AC31" s="3047"/>
      <c r="AD31" s="3047"/>
      <c r="AE31" s="3224"/>
      <c r="AF31" s="3224"/>
      <c r="AG31" s="3224"/>
      <c r="AH31" s="3224"/>
      <c r="AI31" s="3224"/>
      <c r="AJ31" s="3224"/>
      <c r="AK31" s="3224"/>
      <c r="AL31" s="3224"/>
      <c r="AM31" s="3224"/>
      <c r="AN31" s="3224"/>
      <c r="AO31" s="3224"/>
      <c r="AP31" s="3224"/>
      <c r="AQ31" s="3224"/>
      <c r="AR31" s="3224"/>
      <c r="AS31" s="3224"/>
      <c r="AT31" s="3224"/>
      <c r="AU31" s="3224"/>
      <c r="AV31" s="3224"/>
      <c r="AW31" s="3224"/>
      <c r="AX31" s="3224"/>
      <c r="AY31" s="3224"/>
      <c r="AZ31" s="3225"/>
    </row>
    <row r="32" spans="2:57" s="233" customFormat="1" ht="21.75" customHeight="1" x14ac:dyDescent="0.2">
      <c r="B32" s="3066"/>
      <c r="C32" s="3067"/>
      <c r="D32" s="3067"/>
      <c r="E32" s="3219"/>
      <c r="F32" s="3219"/>
      <c r="G32" s="3031" t="s">
        <v>402</v>
      </c>
      <c r="H32" s="3032"/>
      <c r="I32" s="3032"/>
      <c r="J32" s="3032"/>
      <c r="K32" s="3032"/>
      <c r="L32" s="3032"/>
      <c r="M32" s="246"/>
      <c r="N32" s="3073" t="s">
        <v>401</v>
      </c>
      <c r="O32" s="3074"/>
      <c r="P32" s="3074"/>
      <c r="Q32" s="3075"/>
      <c r="R32" s="3079"/>
      <c r="S32" s="3080"/>
      <c r="T32" s="3080"/>
      <c r="U32" s="3080"/>
      <c r="V32" s="3081"/>
      <c r="W32" s="3037" t="s">
        <v>392</v>
      </c>
      <c r="X32" s="3037"/>
      <c r="Y32" s="3037"/>
      <c r="Z32" s="3038"/>
      <c r="AA32" s="3086" t="str">
        <f>IF(R32&lt;=0.5,"i. O.","Prüfung")</f>
        <v>i. O.</v>
      </c>
      <c r="AB32" s="3087"/>
      <c r="AC32" s="3087"/>
      <c r="AD32" s="3087"/>
      <c r="AE32" s="3222"/>
      <c r="AF32" s="3222"/>
      <c r="AG32" s="3222"/>
      <c r="AH32" s="3222"/>
      <c r="AI32" s="3222"/>
      <c r="AJ32" s="3222"/>
      <c r="AK32" s="3222"/>
      <c r="AL32" s="3222"/>
      <c r="AM32" s="3222"/>
      <c r="AN32" s="3222"/>
      <c r="AO32" s="3222"/>
      <c r="AP32" s="3222"/>
      <c r="AQ32" s="3222"/>
      <c r="AR32" s="3222"/>
      <c r="AS32" s="3222"/>
      <c r="AT32" s="3222"/>
      <c r="AU32" s="3222"/>
      <c r="AV32" s="3222"/>
      <c r="AW32" s="3222"/>
      <c r="AX32" s="3222"/>
      <c r="AY32" s="3222"/>
      <c r="AZ32" s="3223"/>
    </row>
    <row r="33" spans="2:55" s="233" customFormat="1" ht="13.5" hidden="1" customHeight="1" x14ac:dyDescent="0.2">
      <c r="B33" s="3066"/>
      <c r="C33" s="3067"/>
      <c r="D33" s="3067"/>
      <c r="E33" s="245"/>
      <c r="F33" s="245"/>
      <c r="G33" s="3033" t="s">
        <v>395</v>
      </c>
      <c r="H33" s="3033"/>
      <c r="I33" s="3033"/>
      <c r="J33" s="3033"/>
      <c r="K33" s="3033"/>
      <c r="L33" s="3034"/>
      <c r="M33" s="244"/>
      <c r="N33" s="3042">
        <f>POWER(AH18*N18,3.2)*AP18*T18</f>
        <v>0</v>
      </c>
      <c r="O33" s="3042"/>
      <c r="P33" s="3042"/>
      <c r="Q33" s="3042"/>
      <c r="R33" s="3042"/>
      <c r="S33" s="3043"/>
      <c r="T33" s="3041">
        <f>POWER(AH19*N19,3.2)*AP19*T19</f>
        <v>0</v>
      </c>
      <c r="U33" s="3042"/>
      <c r="V33" s="3042"/>
      <c r="W33" s="3042"/>
      <c r="X33" s="3042"/>
      <c r="Y33" s="3043"/>
      <c r="Z33" s="3041">
        <f>POWER(AH20*N20,3.2)*AP20*T20</f>
        <v>0</v>
      </c>
      <c r="AA33" s="3042"/>
      <c r="AB33" s="3042"/>
      <c r="AC33" s="3042"/>
      <c r="AD33" s="3042"/>
      <c r="AE33" s="3043"/>
      <c r="AF33" s="3041">
        <f>POWER(AH21*N21,3.2)*AP21*T21</f>
        <v>0</v>
      </c>
      <c r="AG33" s="3042"/>
      <c r="AH33" s="3042"/>
      <c r="AI33" s="3042"/>
      <c r="AJ33" s="3042"/>
      <c r="AK33" s="3043"/>
      <c r="AL33" s="3041">
        <f>POWER(AH22*N22,3.2)*AP22*T22</f>
        <v>0</v>
      </c>
      <c r="AM33" s="3042"/>
      <c r="AN33" s="3042"/>
      <c r="AO33" s="3042"/>
      <c r="AP33" s="3042"/>
      <c r="AQ33" s="3043"/>
      <c r="AR33" s="3041">
        <f>POWER(AH23*N23,3.2)*AP23*T23</f>
        <v>0</v>
      </c>
      <c r="AS33" s="3042"/>
      <c r="AT33" s="3042"/>
      <c r="AU33" s="3042"/>
      <c r="AV33" s="3042"/>
      <c r="AW33" s="3042"/>
      <c r="AX33" s="243"/>
      <c r="AY33" s="243"/>
      <c r="AZ33" s="242"/>
    </row>
    <row r="34" spans="2:55" s="233" customFormat="1" ht="23.25" customHeight="1" x14ac:dyDescent="0.2">
      <c r="B34" s="3112"/>
      <c r="C34" s="3113"/>
      <c r="D34" s="3113"/>
      <c r="E34" s="3237" t="s">
        <v>394</v>
      </c>
      <c r="F34" s="3238"/>
      <c r="G34" s="3238"/>
      <c r="H34" s="3238"/>
      <c r="I34" s="3238"/>
      <c r="J34" s="3238"/>
      <c r="K34" s="3238"/>
      <c r="L34" s="3238"/>
      <c r="M34" s="241"/>
      <c r="N34" s="3074" t="s">
        <v>400</v>
      </c>
      <c r="O34" s="3074"/>
      <c r="P34" s="3074"/>
      <c r="Q34" s="3075"/>
      <c r="R34" s="3232">
        <f>IF(R9="",0,POWER(SUM(N33,T33,Z33,AF33,AL33,AR33),0.31)*8/R9)</f>
        <v>0</v>
      </c>
      <c r="S34" s="3233"/>
      <c r="T34" s="3233"/>
      <c r="U34" s="3233"/>
      <c r="V34" s="3234"/>
      <c r="W34" s="3037" t="s">
        <v>392</v>
      </c>
      <c r="X34" s="3037"/>
      <c r="Y34" s="3037"/>
      <c r="Z34" s="3050"/>
      <c r="AA34" s="3051" t="str">
        <f>IF(R34&lt;=0.5,"i. O.","Prüfung")</f>
        <v>i. O.</v>
      </c>
      <c r="AB34" s="3052"/>
      <c r="AC34" s="3052"/>
      <c r="AD34" s="3052"/>
      <c r="AE34" s="3044"/>
      <c r="AF34" s="3044"/>
      <c r="AG34" s="3044"/>
      <c r="AH34" s="3044"/>
      <c r="AI34" s="3044"/>
      <c r="AJ34" s="3044"/>
      <c r="AK34" s="3044"/>
      <c r="AL34" s="3044"/>
      <c r="AM34" s="3044"/>
      <c r="AN34" s="3044"/>
      <c r="AO34" s="3044"/>
      <c r="AP34" s="3044"/>
      <c r="AQ34" s="3044"/>
      <c r="AR34" s="3044"/>
      <c r="AS34" s="3044"/>
      <c r="AT34" s="3044"/>
      <c r="AU34" s="3044"/>
      <c r="AV34" s="3044"/>
      <c r="AW34" s="3044"/>
      <c r="AX34" s="3044"/>
      <c r="AY34" s="3044"/>
      <c r="AZ34" s="3045"/>
    </row>
    <row r="35" spans="2:55" s="233" customFormat="1" ht="21.75" customHeight="1" x14ac:dyDescent="0.2">
      <c r="B35" s="3064" t="s">
        <v>399</v>
      </c>
      <c r="C35" s="3065"/>
      <c r="D35" s="3065"/>
      <c r="E35" s="240"/>
      <c r="F35" s="240"/>
      <c r="G35" s="3029" t="s">
        <v>398</v>
      </c>
      <c r="H35" s="3029"/>
      <c r="I35" s="3029"/>
      <c r="J35" s="3029"/>
      <c r="K35" s="3029"/>
      <c r="L35" s="3030"/>
      <c r="M35" s="239"/>
      <c r="N35" s="3055" t="s">
        <v>397</v>
      </c>
      <c r="O35" s="3055"/>
      <c r="P35" s="3055"/>
      <c r="Q35" s="3056"/>
      <c r="R35" s="3076">
        <f>R26</f>
        <v>0</v>
      </c>
      <c r="S35" s="3077"/>
      <c r="T35" s="3077"/>
      <c r="U35" s="3077"/>
      <c r="V35" s="3078"/>
      <c r="W35" s="3208" t="s">
        <v>341</v>
      </c>
      <c r="X35" s="3209"/>
      <c r="Y35" s="3209"/>
      <c r="Z35" s="239"/>
      <c r="AA35" s="3055" t="s">
        <v>396</v>
      </c>
      <c r="AB35" s="3055"/>
      <c r="AC35" s="3055"/>
      <c r="AD35" s="3056"/>
      <c r="AE35" s="3247" t="str">
        <f>IF(R30=0,"",VLOOKUP(R30,N18:AY23,34,FALSE))</f>
        <v/>
      </c>
      <c r="AF35" s="3248"/>
      <c r="AG35" s="3248"/>
      <c r="AH35" s="3248"/>
      <c r="AI35" s="3248"/>
      <c r="AJ35" s="238"/>
      <c r="AK35" s="3230" t="s">
        <v>391</v>
      </c>
      <c r="AL35" s="3230"/>
      <c r="AM35" s="3231"/>
      <c r="AN35" s="3228">
        <f>IF(R9="",0,AE35*R35/R9)</f>
        <v>0</v>
      </c>
      <c r="AO35" s="3228"/>
      <c r="AP35" s="3228"/>
      <c r="AQ35" s="3229"/>
      <c r="AR35" s="3053" t="s">
        <v>392</v>
      </c>
      <c r="AS35" s="3053"/>
      <c r="AT35" s="3053"/>
      <c r="AU35" s="3054"/>
      <c r="AV35" s="3239" t="str">
        <f>IF(AN35&lt;0.5,"i. O.","Prüfung")</f>
        <v>i. O.</v>
      </c>
      <c r="AW35" s="3240"/>
      <c r="AX35" s="3240"/>
      <c r="AY35" s="3240"/>
      <c r="AZ35" s="237"/>
    </row>
    <row r="36" spans="2:55" s="233" customFormat="1" ht="13.5" hidden="1" customHeight="1" x14ac:dyDescent="0.2">
      <c r="B36" s="3066"/>
      <c r="C36" s="3067"/>
      <c r="D36" s="3067"/>
      <c r="E36" s="236"/>
      <c r="F36" s="236"/>
      <c r="G36" s="3033" t="s">
        <v>395</v>
      </c>
      <c r="H36" s="3033"/>
      <c r="I36" s="3033"/>
      <c r="J36" s="3033"/>
      <c r="K36" s="3033"/>
      <c r="L36" s="3034"/>
      <c r="M36" s="235"/>
      <c r="N36" s="3039" t="str">
        <f>IF(R9="","",SQRT(T18)*AU18*N18/$R$9)</f>
        <v/>
      </c>
      <c r="O36" s="3039"/>
      <c r="P36" s="3039"/>
      <c r="Q36" s="3039"/>
      <c r="R36" s="3039"/>
      <c r="S36" s="3040"/>
      <c r="T36" s="3039" t="str">
        <f>IF(R9="","",SQRT(T19)*AU19*N19/$R$9)</f>
        <v/>
      </c>
      <c r="U36" s="3039"/>
      <c r="V36" s="3039"/>
      <c r="W36" s="3039"/>
      <c r="X36" s="3039"/>
      <c r="Y36" s="3040"/>
      <c r="Z36" s="3039" t="str">
        <f>IF(R9="","",SQRT(T20)*AU20*N20/$R$9)</f>
        <v/>
      </c>
      <c r="AA36" s="3039"/>
      <c r="AB36" s="3039"/>
      <c r="AC36" s="3039"/>
      <c r="AD36" s="3039"/>
      <c r="AE36" s="3049"/>
      <c r="AF36" s="3048" t="str">
        <f>IF(R9="","",SQRT(T21)*AU21*N21/$R$9)</f>
        <v/>
      </c>
      <c r="AG36" s="3048"/>
      <c r="AH36" s="3048"/>
      <c r="AI36" s="3048"/>
      <c r="AJ36" s="3135"/>
      <c r="AK36" s="3049"/>
      <c r="AL36" s="3048" t="str">
        <f>IF(R9="","",SQRT(T22)*AU22*N22/$R$9)</f>
        <v/>
      </c>
      <c r="AM36" s="3048"/>
      <c r="AN36" s="3048"/>
      <c r="AO36" s="3048"/>
      <c r="AP36" s="3048"/>
      <c r="AQ36" s="3049"/>
      <c r="AR36" s="3039" t="str">
        <f>IF(R9="","",SQRT(T23)*AU23*N23/$R$9)</f>
        <v/>
      </c>
      <c r="AS36" s="3039"/>
      <c r="AT36" s="3039"/>
      <c r="AU36" s="3039"/>
      <c r="AV36" s="3039"/>
      <c r="AW36" s="3040"/>
      <c r="AX36" s="3128"/>
      <c r="AY36" s="3128"/>
      <c r="AZ36" s="3129"/>
    </row>
    <row r="37" spans="2:55" s="233" customFormat="1" ht="21.75" customHeight="1" thickBot="1" x14ac:dyDescent="0.25">
      <c r="B37" s="3068"/>
      <c r="C37" s="3069"/>
      <c r="D37" s="3069"/>
      <c r="E37" s="3035" t="s">
        <v>394</v>
      </c>
      <c r="F37" s="3036"/>
      <c r="G37" s="3036"/>
      <c r="H37" s="3036"/>
      <c r="I37" s="3036"/>
      <c r="J37" s="3036"/>
      <c r="K37" s="3036"/>
      <c r="L37" s="3036"/>
      <c r="M37" s="230"/>
      <c r="N37" s="3070" t="s">
        <v>393</v>
      </c>
      <c r="O37" s="3071"/>
      <c r="P37" s="3071"/>
      <c r="Q37" s="3072"/>
      <c r="R37" s="3244" t="str">
        <f>IF(N36="","",SQRT(SUM(N36^2,T36^2,Z36^2,AF36^2,AL36^2,AR36^2)))</f>
        <v/>
      </c>
      <c r="S37" s="3245"/>
      <c r="T37" s="3245"/>
      <c r="U37" s="3245"/>
      <c r="V37" s="3246"/>
      <c r="W37" s="3249" t="s">
        <v>392</v>
      </c>
      <c r="X37" s="3249"/>
      <c r="Y37" s="3249"/>
      <c r="Z37" s="3250"/>
      <c r="AA37" s="3255" t="str">
        <f>IF(R37="","i. O.",IF(R37&lt;=0.5,"i. O.","Prüfung"))</f>
        <v>i. O.</v>
      </c>
      <c r="AB37" s="3256"/>
      <c r="AC37" s="3256"/>
      <c r="AD37" s="3256"/>
      <c r="AE37" s="3241"/>
      <c r="AF37" s="3241"/>
      <c r="AG37" s="3241"/>
      <c r="AH37" s="3241"/>
      <c r="AI37" s="3241"/>
      <c r="AJ37" s="3241"/>
      <c r="AK37" s="3242" t="s">
        <v>391</v>
      </c>
      <c r="AL37" s="3242"/>
      <c r="AM37" s="3243"/>
      <c r="AN37" s="3251"/>
      <c r="AO37" s="3251"/>
      <c r="AP37" s="3251"/>
      <c r="AQ37" s="3252"/>
      <c r="AR37" s="3253" t="s">
        <v>390</v>
      </c>
      <c r="AS37" s="3254"/>
      <c r="AT37" s="3254"/>
      <c r="AU37" s="3254"/>
      <c r="AV37" s="3254"/>
      <c r="AW37" s="3254"/>
      <c r="AX37" s="3254"/>
      <c r="AY37" s="3254"/>
      <c r="AZ37" s="234"/>
    </row>
    <row r="38" spans="2:55" s="233" customFormat="1" ht="23.25" customHeight="1" x14ac:dyDescent="0.2">
      <c r="B38" s="2924" t="s">
        <v>389</v>
      </c>
      <c r="C38" s="2925"/>
      <c r="D38" s="2925"/>
      <c r="E38" s="2925"/>
      <c r="F38" s="2925"/>
      <c r="G38" s="2925"/>
      <c r="H38" s="2925"/>
      <c r="I38" s="2925"/>
      <c r="J38" s="2925"/>
      <c r="K38" s="2925"/>
      <c r="L38" s="2925"/>
      <c r="M38" s="2925"/>
      <c r="N38" s="2925"/>
      <c r="O38" s="2925"/>
      <c r="P38" s="2925"/>
      <c r="Q38" s="2925"/>
      <c r="R38" s="2925"/>
      <c r="S38" s="2925"/>
      <c r="T38" s="2925"/>
      <c r="U38" s="2925"/>
      <c r="V38" s="2925"/>
      <c r="W38" s="2925"/>
      <c r="X38" s="2925"/>
      <c r="Y38" s="2925"/>
      <c r="Z38" s="2925"/>
      <c r="AA38" s="2925"/>
      <c r="AB38" s="2925"/>
      <c r="AC38" s="2925"/>
      <c r="AD38" s="2925"/>
      <c r="AE38" s="2925"/>
      <c r="AF38" s="2925"/>
      <c r="AG38" s="2925"/>
      <c r="AH38" s="2925"/>
      <c r="AI38" s="2925"/>
      <c r="AJ38" s="2925"/>
      <c r="AK38" s="2925"/>
      <c r="AL38" s="2925"/>
      <c r="AM38" s="2925"/>
      <c r="AN38" s="2925"/>
      <c r="AO38" s="2925"/>
      <c r="AP38" s="2925"/>
      <c r="AQ38" s="2926"/>
      <c r="AR38" s="2926"/>
      <c r="AS38" s="2926"/>
      <c r="AT38" s="2926"/>
      <c r="AU38" s="2926"/>
      <c r="AV38" s="2926"/>
      <c r="AW38" s="805" t="s">
        <v>83</v>
      </c>
      <c r="AX38" s="806" t="s">
        <v>11</v>
      </c>
      <c r="AY38" s="807">
        <v>2</v>
      </c>
      <c r="AZ38" s="808"/>
    </row>
    <row r="39" spans="2:55" s="233" customFormat="1" ht="18.75" customHeight="1" thickBot="1" x14ac:dyDescent="0.25">
      <c r="B39" s="2942" t="s">
        <v>388</v>
      </c>
      <c r="C39" s="2943"/>
      <c r="D39" s="2943"/>
      <c r="E39" s="2943"/>
      <c r="F39" s="2943"/>
      <c r="G39" s="2943"/>
      <c r="H39" s="2943"/>
      <c r="I39" s="2943"/>
      <c r="J39" s="2943"/>
      <c r="K39" s="2943"/>
      <c r="L39" s="2943"/>
      <c r="M39" s="2943"/>
      <c r="N39" s="2943"/>
      <c r="O39" s="2943"/>
      <c r="P39" s="2943"/>
      <c r="Q39" s="2943"/>
      <c r="R39" s="2943"/>
      <c r="S39" s="2943"/>
      <c r="T39" s="2943"/>
      <c r="U39" s="2943"/>
      <c r="V39" s="2943"/>
      <c r="W39" s="2943"/>
      <c r="X39" s="2943"/>
      <c r="Y39" s="2943"/>
      <c r="Z39" s="2943"/>
      <c r="AA39" s="2943"/>
      <c r="AB39" s="2943"/>
      <c r="AC39" s="2943"/>
      <c r="AD39" s="2943"/>
      <c r="AE39" s="2943"/>
      <c r="AF39" s="2943"/>
      <c r="AG39" s="2943"/>
      <c r="AH39" s="2943"/>
      <c r="AI39" s="2943"/>
      <c r="AJ39" s="2943"/>
      <c r="AK39" s="2943"/>
      <c r="AL39" s="2943"/>
      <c r="AM39" s="2943"/>
      <c r="AN39" s="2943"/>
      <c r="AO39" s="2943"/>
      <c r="AP39" s="2944"/>
      <c r="AQ39" s="2947" t="s">
        <v>25</v>
      </c>
      <c r="AR39" s="2948"/>
      <c r="AS39" s="2948"/>
      <c r="AT39" s="2948"/>
      <c r="AU39" s="2948"/>
      <c r="AV39" s="2948"/>
      <c r="AW39" s="2948"/>
      <c r="AX39" s="2941">
        <f>AX2</f>
        <v>1</v>
      </c>
      <c r="AY39" s="2941"/>
      <c r="AZ39" s="815"/>
    </row>
    <row r="40" spans="2:55" s="233" customFormat="1" ht="21" customHeight="1" x14ac:dyDescent="0.2">
      <c r="B40" s="2934" t="s">
        <v>43</v>
      </c>
      <c r="C40" s="2935"/>
      <c r="D40" s="2935"/>
      <c r="E40" s="2935"/>
      <c r="F40" s="2935"/>
      <c r="G40" s="2935"/>
      <c r="H40" s="2935"/>
      <c r="I40" s="2935"/>
      <c r="J40" s="2935"/>
      <c r="K40" s="2935"/>
      <c r="L40" s="2935"/>
      <c r="M40" s="2935"/>
      <c r="N40" s="2935"/>
      <c r="O40" s="2935"/>
      <c r="P40" s="2935"/>
      <c r="Q40" s="751"/>
      <c r="R40" s="2939">
        <f>R3</f>
        <v>0</v>
      </c>
      <c r="S40" s="2939"/>
      <c r="T40" s="2939"/>
      <c r="U40" s="2939"/>
      <c r="V40" s="2939"/>
      <c r="W40" s="2939"/>
      <c r="X40" s="2940"/>
      <c r="Y40" s="2945" t="s">
        <v>241</v>
      </c>
      <c r="Z40" s="2946"/>
      <c r="AA40" s="2946"/>
      <c r="AB40" s="2946"/>
      <c r="AC40" s="2946"/>
      <c r="AD40" s="2946"/>
      <c r="AE40" s="2946"/>
      <c r="AF40" s="2946"/>
      <c r="AG40" s="2946"/>
      <c r="AH40" s="2946"/>
      <c r="AI40" s="2946"/>
      <c r="AJ40" s="2946"/>
      <c r="AK40" s="2946"/>
      <c r="AL40" s="2946"/>
      <c r="AM40" s="2946"/>
      <c r="AN40" s="2946"/>
      <c r="AO40" s="2946"/>
      <c r="AP40" s="2946"/>
      <c r="AQ40" s="2946"/>
      <c r="AR40" s="2946"/>
      <c r="AS40" s="1238">
        <f>Tabelle1!D6</f>
        <v>0</v>
      </c>
      <c r="AT40" s="1238"/>
      <c r="AU40" s="1238"/>
      <c r="AV40" s="1239"/>
      <c r="AW40" s="843" t="s">
        <v>11</v>
      </c>
      <c r="AX40" s="1425">
        <f>Tabelle1!F6</f>
        <v>0</v>
      </c>
      <c r="AY40" s="1426"/>
      <c r="AZ40" s="1426"/>
      <c r="BA40" s="845"/>
      <c r="BB40" s="845"/>
      <c r="BC40" s="846"/>
    </row>
    <row r="41" spans="2:55" ht="23.25" customHeight="1" x14ac:dyDescent="0.2">
      <c r="B41" s="2954" t="s">
        <v>3</v>
      </c>
      <c r="C41" s="2955"/>
      <c r="D41" s="2955"/>
      <c r="E41" s="2955"/>
      <c r="F41" s="2955"/>
      <c r="G41" s="2955"/>
      <c r="H41" s="2955"/>
      <c r="I41" s="2955"/>
      <c r="J41" s="2955"/>
      <c r="K41" s="2955"/>
      <c r="L41" s="2956"/>
      <c r="M41" s="2949" t="s">
        <v>4</v>
      </c>
      <c r="N41" s="2950"/>
      <c r="O41" s="2950"/>
      <c r="P41" s="2950"/>
      <c r="Q41" s="2950"/>
      <c r="R41" s="2950"/>
      <c r="S41" s="2950"/>
      <c r="T41" s="2950"/>
      <c r="U41" s="2950"/>
      <c r="V41" s="2950"/>
      <c r="W41" s="2950"/>
      <c r="X41" s="2950"/>
      <c r="Y41" s="379"/>
      <c r="Z41" s="2929">
        <f>Z4</f>
        <v>0</v>
      </c>
      <c r="AA41" s="2929"/>
      <c r="AB41" s="2929"/>
      <c r="AC41" s="2929"/>
      <c r="AD41" s="2929"/>
      <c r="AE41" s="2929"/>
      <c r="AF41" s="2929"/>
      <c r="AG41" s="2929"/>
      <c r="AH41" s="2929"/>
      <c r="AI41" s="2929"/>
      <c r="AJ41" s="2929"/>
      <c r="AK41" s="2929"/>
      <c r="AL41" s="2929"/>
      <c r="AM41" s="2929"/>
      <c r="AN41" s="2929"/>
      <c r="AO41" s="2929"/>
      <c r="AP41" s="2929"/>
      <c r="AQ41" s="2929"/>
      <c r="AR41" s="2929"/>
      <c r="AS41" s="2929"/>
      <c r="AT41" s="2929"/>
      <c r="AU41" s="2929"/>
      <c r="AV41" s="2929"/>
      <c r="AW41" s="2929"/>
      <c r="AX41" s="2929"/>
      <c r="AY41" s="2929"/>
      <c r="AZ41" s="2930"/>
    </row>
    <row r="42" spans="2:55" ht="23.25" customHeight="1" x14ac:dyDescent="0.2">
      <c r="B42" s="2936"/>
      <c r="C42" s="2937"/>
      <c r="D42" s="2937"/>
      <c r="E42" s="2937"/>
      <c r="F42" s="2937"/>
      <c r="G42" s="2937"/>
      <c r="H42" s="2937"/>
      <c r="I42" s="2937"/>
      <c r="J42" s="2937"/>
      <c r="K42" s="2937"/>
      <c r="L42" s="2938"/>
      <c r="M42" s="3016" t="s">
        <v>5</v>
      </c>
      <c r="N42" s="3017"/>
      <c r="O42" s="3017"/>
      <c r="P42" s="3017"/>
      <c r="Q42" s="3017"/>
      <c r="R42" s="3017"/>
      <c r="S42" s="3017"/>
      <c r="T42" s="3017"/>
      <c r="U42" s="3017"/>
      <c r="V42" s="3017"/>
      <c r="W42" s="3017"/>
      <c r="X42" s="3017"/>
      <c r="Y42" s="2962" t="s">
        <v>59</v>
      </c>
      <c r="Z42" s="2963"/>
      <c r="AA42" s="232"/>
      <c r="AB42" s="3015">
        <v>99310</v>
      </c>
      <c r="AC42" s="3015"/>
      <c r="AD42" s="3015"/>
      <c r="AE42" s="3015"/>
      <c r="AF42" s="231"/>
      <c r="AG42" s="2931" t="s">
        <v>0</v>
      </c>
      <c r="AH42" s="2931"/>
      <c r="AI42" s="2931"/>
      <c r="AJ42" s="2931"/>
      <c r="AK42" s="2931"/>
      <c r="AL42" s="2931"/>
      <c r="AM42" s="2931"/>
      <c r="AN42" s="2931"/>
      <c r="AO42" s="2931"/>
      <c r="AP42" s="2931"/>
      <c r="AQ42" s="2931"/>
      <c r="AR42" s="2931"/>
      <c r="AS42" s="2931"/>
      <c r="AT42" s="2931"/>
      <c r="AU42" s="2931"/>
      <c r="AV42" s="2931"/>
      <c r="AW42" s="2931"/>
      <c r="AX42" s="2931"/>
      <c r="AY42" s="2931"/>
      <c r="AZ42" s="2932"/>
    </row>
    <row r="43" spans="2:55" ht="23.25" customHeight="1" x14ac:dyDescent="0.2">
      <c r="B43" s="3176"/>
      <c r="C43" s="3177"/>
      <c r="D43" s="3177"/>
      <c r="E43" s="3177"/>
      <c r="F43" s="3177"/>
      <c r="G43" s="3177"/>
      <c r="H43" s="3177"/>
      <c r="I43" s="3177"/>
      <c r="J43" s="3177"/>
      <c r="K43" s="3177"/>
      <c r="L43" s="3178"/>
      <c r="M43" s="3173" t="s">
        <v>28</v>
      </c>
      <c r="N43" s="3174"/>
      <c r="O43" s="3174"/>
      <c r="P43" s="3174"/>
      <c r="Q43" s="3174"/>
      <c r="R43" s="3174"/>
      <c r="S43" s="3174"/>
      <c r="T43" s="3174"/>
      <c r="U43" s="3174"/>
      <c r="V43" s="3174"/>
      <c r="W43" s="3174"/>
      <c r="X43" s="3174"/>
      <c r="Y43" s="765"/>
      <c r="Z43" s="3259">
        <f>Z6</f>
        <v>0</v>
      </c>
      <c r="AA43" s="3259"/>
      <c r="AB43" s="3259"/>
      <c r="AC43" s="3259"/>
      <c r="AD43" s="3259"/>
      <c r="AE43" s="3259"/>
      <c r="AF43" s="3259"/>
      <c r="AG43" s="3259"/>
      <c r="AH43" s="3259"/>
      <c r="AI43" s="3259"/>
      <c r="AJ43" s="3259"/>
      <c r="AK43" s="3259"/>
      <c r="AL43" s="766"/>
      <c r="AM43" s="3260">
        <f>AM6</f>
        <v>0</v>
      </c>
      <c r="AN43" s="3260"/>
      <c r="AO43" s="766"/>
      <c r="AP43" s="3257">
        <f>AP6</f>
        <v>0</v>
      </c>
      <c r="AQ43" s="3257"/>
      <c r="AR43" s="3257"/>
      <c r="AS43" s="3257"/>
      <c r="AT43" s="3257"/>
      <c r="AU43" s="3257"/>
      <c r="AV43" s="3257"/>
      <c r="AW43" s="3257"/>
      <c r="AX43" s="3257"/>
      <c r="AY43" s="3257"/>
      <c r="AZ43" s="3258"/>
    </row>
    <row r="44" spans="2:55" ht="23.25" customHeight="1" x14ac:dyDescent="0.2">
      <c r="B44" s="3261" t="s">
        <v>387</v>
      </c>
      <c r="C44" s="3262"/>
      <c r="D44" s="3262"/>
      <c r="E44" s="3262"/>
      <c r="F44" s="3262"/>
      <c r="G44" s="3262"/>
      <c r="H44" s="3262"/>
      <c r="I44" s="3262"/>
      <c r="J44" s="3262"/>
      <c r="K44" s="3262"/>
      <c r="L44" s="3262"/>
      <c r="M44" s="3262"/>
      <c r="N44" s="3262"/>
      <c r="O44" s="3262"/>
      <c r="P44" s="3262"/>
      <c r="Q44" s="3262"/>
      <c r="R44" s="3262"/>
      <c r="S44" s="3262"/>
      <c r="T44" s="3262"/>
      <c r="U44" s="3262"/>
      <c r="V44" s="3262"/>
      <c r="W44" s="3262"/>
      <c r="X44" s="3262"/>
      <c r="Y44" s="3262"/>
      <c r="Z44" s="3262"/>
      <c r="AA44" s="3262"/>
      <c r="AB44" s="3262"/>
      <c r="AC44" s="3262"/>
      <c r="AD44" s="3262"/>
      <c r="AE44" s="3262"/>
      <c r="AF44" s="3262"/>
      <c r="AG44" s="3262"/>
      <c r="AH44" s="3262"/>
      <c r="AI44" s="3262"/>
      <c r="AJ44" s="3262"/>
      <c r="AK44" s="3262"/>
      <c r="AL44" s="3262"/>
      <c r="AM44" s="3262"/>
      <c r="AN44" s="3262"/>
      <c r="AO44" s="3262"/>
      <c r="AP44" s="3262"/>
      <c r="AQ44" s="3262"/>
      <c r="AR44" s="3262"/>
      <c r="AS44" s="3262"/>
      <c r="AT44" s="3262"/>
      <c r="AU44" s="3262"/>
      <c r="AV44" s="3262"/>
      <c r="AW44" s="3262"/>
      <c r="AX44" s="3262"/>
      <c r="AY44" s="3262"/>
      <c r="AZ44" s="3263"/>
    </row>
    <row r="45" spans="2:55" ht="23.25" customHeight="1" x14ac:dyDescent="0.2">
      <c r="B45" s="3171" t="s">
        <v>386</v>
      </c>
      <c r="C45" s="3172"/>
      <c r="D45" s="3172"/>
      <c r="E45" s="3172"/>
      <c r="F45" s="3172"/>
      <c r="G45" s="3172"/>
      <c r="H45" s="3172"/>
      <c r="I45" s="3172"/>
      <c r="J45" s="3172"/>
      <c r="K45" s="3172"/>
      <c r="L45" s="3172"/>
      <c r="M45" s="3179">
        <v>3</v>
      </c>
      <c r="N45" s="3179"/>
      <c r="O45" s="3179"/>
      <c r="P45" s="3179"/>
      <c r="Q45" s="3179">
        <v>5</v>
      </c>
      <c r="R45" s="3179"/>
      <c r="S45" s="3179"/>
      <c r="T45" s="3179"/>
      <c r="U45" s="3179">
        <v>7</v>
      </c>
      <c r="V45" s="3179"/>
      <c r="W45" s="3179"/>
      <c r="X45" s="3179"/>
      <c r="Y45" s="3179">
        <v>9</v>
      </c>
      <c r="Z45" s="3179"/>
      <c r="AA45" s="3179"/>
      <c r="AB45" s="3179"/>
      <c r="AC45" s="3179">
        <v>11</v>
      </c>
      <c r="AD45" s="3179"/>
      <c r="AE45" s="3179"/>
      <c r="AF45" s="3179"/>
      <c r="AG45" s="3179">
        <v>13</v>
      </c>
      <c r="AH45" s="3179"/>
      <c r="AI45" s="3179"/>
      <c r="AJ45" s="3179"/>
      <c r="AK45" s="3179">
        <v>17</v>
      </c>
      <c r="AL45" s="3179"/>
      <c r="AM45" s="3179"/>
      <c r="AN45" s="3179"/>
      <c r="AO45" s="3179">
        <v>19</v>
      </c>
      <c r="AP45" s="3179"/>
      <c r="AQ45" s="3179"/>
      <c r="AR45" s="3179"/>
      <c r="AS45" s="3179">
        <v>23</v>
      </c>
      <c r="AT45" s="3179"/>
      <c r="AU45" s="3179"/>
      <c r="AV45" s="3179"/>
      <c r="AW45" s="3179">
        <v>25</v>
      </c>
      <c r="AX45" s="3179"/>
      <c r="AY45" s="3179"/>
      <c r="AZ45" s="3180"/>
    </row>
    <row r="46" spans="2:55" ht="23.25" customHeight="1" x14ac:dyDescent="0.2">
      <c r="B46" s="3277" t="s">
        <v>385</v>
      </c>
      <c r="C46" s="3278"/>
      <c r="D46" s="3278"/>
      <c r="E46" s="3278"/>
      <c r="F46" s="3278"/>
      <c r="G46" s="3278"/>
      <c r="H46" s="3278"/>
      <c r="I46" s="3278"/>
      <c r="J46" s="3278"/>
      <c r="K46" s="3278"/>
      <c r="L46" s="3278"/>
      <c r="M46" s="3175"/>
      <c r="N46" s="3175"/>
      <c r="O46" s="3175"/>
      <c r="P46" s="3175"/>
      <c r="Q46" s="3175"/>
      <c r="R46" s="3175"/>
      <c r="S46" s="3175"/>
      <c r="T46" s="3175"/>
      <c r="U46" s="3175"/>
      <c r="V46" s="3175"/>
      <c r="W46" s="3175"/>
      <c r="X46" s="3175"/>
      <c r="Y46" s="3175"/>
      <c r="Z46" s="3175"/>
      <c r="AA46" s="3175"/>
      <c r="AB46" s="3175"/>
      <c r="AC46" s="3175"/>
      <c r="AD46" s="3175"/>
      <c r="AE46" s="3175"/>
      <c r="AF46" s="3175"/>
      <c r="AG46" s="3175"/>
      <c r="AH46" s="3175"/>
      <c r="AI46" s="3175"/>
      <c r="AJ46" s="3175"/>
      <c r="AK46" s="3175"/>
      <c r="AL46" s="3175"/>
      <c r="AM46" s="3175"/>
      <c r="AN46" s="3175"/>
      <c r="AO46" s="3175"/>
      <c r="AP46" s="3175"/>
      <c r="AQ46" s="3175"/>
      <c r="AR46" s="3175"/>
      <c r="AS46" s="3175"/>
      <c r="AT46" s="3175"/>
      <c r="AU46" s="3175"/>
      <c r="AV46" s="3175"/>
      <c r="AW46" s="3175"/>
      <c r="AX46" s="3175"/>
      <c r="AY46" s="3175"/>
      <c r="AZ46" s="3181"/>
    </row>
    <row r="47" spans="2:55" ht="23.25" customHeight="1" x14ac:dyDescent="0.2">
      <c r="B47" s="3277" t="s">
        <v>384</v>
      </c>
      <c r="C47" s="3278"/>
      <c r="D47" s="3278"/>
      <c r="E47" s="3278"/>
      <c r="F47" s="3278"/>
      <c r="G47" s="3278"/>
      <c r="H47" s="3278"/>
      <c r="I47" s="3278"/>
      <c r="J47" s="3278"/>
      <c r="K47" s="3278"/>
      <c r="L47" s="3278"/>
      <c r="M47" s="3175"/>
      <c r="N47" s="3175"/>
      <c r="O47" s="3175"/>
      <c r="P47" s="3175"/>
      <c r="Q47" s="3175"/>
      <c r="R47" s="3175"/>
      <c r="S47" s="3175"/>
      <c r="T47" s="3175"/>
      <c r="U47" s="3175"/>
      <c r="V47" s="3175"/>
      <c r="W47" s="3175"/>
      <c r="X47" s="3175"/>
      <c r="Y47" s="3175"/>
      <c r="Z47" s="3175"/>
      <c r="AA47" s="3175"/>
      <c r="AB47" s="3175"/>
      <c r="AC47" s="3175"/>
      <c r="AD47" s="3175"/>
      <c r="AE47" s="3175"/>
      <c r="AF47" s="3175"/>
      <c r="AG47" s="3175"/>
      <c r="AH47" s="3175"/>
      <c r="AI47" s="3175"/>
      <c r="AJ47" s="3175"/>
      <c r="AK47" s="3175"/>
      <c r="AL47" s="3175"/>
      <c r="AM47" s="3175"/>
      <c r="AN47" s="3175"/>
      <c r="AO47" s="3175"/>
      <c r="AP47" s="3175"/>
      <c r="AQ47" s="3175"/>
      <c r="AR47" s="3175"/>
      <c r="AS47" s="3175"/>
      <c r="AT47" s="3175"/>
      <c r="AU47" s="3175"/>
      <c r="AV47" s="3175"/>
      <c r="AW47" s="3175"/>
      <c r="AX47" s="3175"/>
      <c r="AY47" s="3175"/>
      <c r="AZ47" s="3181"/>
    </row>
    <row r="48" spans="2:55" ht="23.25" customHeight="1" x14ac:dyDescent="0.2">
      <c r="B48" s="3280" t="s">
        <v>383</v>
      </c>
      <c r="C48" s="3281"/>
      <c r="D48" s="3281"/>
      <c r="E48" s="3281"/>
      <c r="F48" s="3281"/>
      <c r="G48" s="3281"/>
      <c r="H48" s="3281"/>
      <c r="I48" s="3281"/>
      <c r="J48" s="3281"/>
      <c r="K48" s="3281"/>
      <c r="L48" s="3281"/>
      <c r="M48" s="3196"/>
      <c r="N48" s="3196"/>
      <c r="O48" s="3196"/>
      <c r="P48" s="3196"/>
      <c r="Q48" s="3196"/>
      <c r="R48" s="3196"/>
      <c r="S48" s="3196"/>
      <c r="T48" s="3196"/>
      <c r="U48" s="3196"/>
      <c r="V48" s="3196"/>
      <c r="W48" s="3196"/>
      <c r="X48" s="3196"/>
      <c r="Y48" s="3196"/>
      <c r="Z48" s="3196"/>
      <c r="AA48" s="3196"/>
      <c r="AB48" s="3196"/>
      <c r="AC48" s="3196"/>
      <c r="AD48" s="3196"/>
      <c r="AE48" s="3196"/>
      <c r="AF48" s="3196"/>
      <c r="AG48" s="3196"/>
      <c r="AH48" s="3196"/>
      <c r="AI48" s="3196"/>
      <c r="AJ48" s="3196"/>
      <c r="AK48" s="3196"/>
      <c r="AL48" s="3196"/>
      <c r="AM48" s="3196"/>
      <c r="AN48" s="3196"/>
      <c r="AO48" s="3196"/>
      <c r="AP48" s="3196"/>
      <c r="AQ48" s="3196"/>
      <c r="AR48" s="3196"/>
      <c r="AS48" s="3196"/>
      <c r="AT48" s="3196"/>
      <c r="AU48" s="3196"/>
      <c r="AV48" s="3196"/>
      <c r="AW48" s="3196"/>
      <c r="AX48" s="3196"/>
      <c r="AY48" s="3196"/>
      <c r="AZ48" s="3279"/>
    </row>
    <row r="49" spans="2:52" ht="23.25" customHeight="1" x14ac:dyDescent="0.2">
      <c r="B49" s="3274" t="s">
        <v>78</v>
      </c>
      <c r="C49" s="3275"/>
      <c r="D49" s="3275"/>
      <c r="E49" s="3275"/>
      <c r="F49" s="3275"/>
      <c r="G49" s="3275"/>
      <c r="H49" s="3275"/>
      <c r="I49" s="3275"/>
      <c r="J49" s="3275"/>
      <c r="K49" s="3275"/>
      <c r="L49" s="3276"/>
      <c r="M49" s="3317"/>
      <c r="N49" s="3318"/>
      <c r="O49" s="3318"/>
      <c r="P49" s="3318"/>
      <c r="Q49" s="3318"/>
      <c r="R49" s="3318"/>
      <c r="S49" s="3318"/>
      <c r="T49" s="3318"/>
      <c r="U49" s="3318"/>
      <c r="V49" s="3318"/>
      <c r="W49" s="3318"/>
      <c r="X49" s="3318"/>
      <c r="Y49" s="3318"/>
      <c r="Z49" s="3318"/>
      <c r="AA49" s="3318"/>
      <c r="AB49" s="3318"/>
      <c r="AC49" s="3318"/>
      <c r="AD49" s="3318"/>
      <c r="AE49" s="3318"/>
      <c r="AF49" s="3318"/>
      <c r="AG49" s="3318"/>
      <c r="AH49" s="3318"/>
      <c r="AI49" s="3318"/>
      <c r="AJ49" s="3318"/>
      <c r="AK49" s="3318"/>
      <c r="AL49" s="3318"/>
      <c r="AM49" s="3318"/>
      <c r="AN49" s="3318"/>
      <c r="AO49" s="3318"/>
      <c r="AP49" s="3318"/>
      <c r="AQ49" s="3318"/>
      <c r="AR49" s="3318"/>
      <c r="AS49" s="3318"/>
      <c r="AT49" s="3318"/>
      <c r="AU49" s="3318"/>
      <c r="AV49" s="3318"/>
      <c r="AW49" s="3318"/>
      <c r="AX49" s="3318"/>
      <c r="AY49" s="3318"/>
      <c r="AZ49" s="3319"/>
    </row>
    <row r="50" spans="2:52" ht="23.25" customHeight="1" x14ac:dyDescent="0.2">
      <c r="B50" s="3268"/>
      <c r="C50" s="3269"/>
      <c r="D50" s="3269"/>
      <c r="E50" s="3269"/>
      <c r="F50" s="3269"/>
      <c r="G50" s="3269"/>
      <c r="H50" s="3269"/>
      <c r="I50" s="3269"/>
      <c r="J50" s="3269"/>
      <c r="K50" s="3269"/>
      <c r="L50" s="3270"/>
      <c r="M50" s="3271"/>
      <c r="N50" s="3272"/>
      <c r="O50" s="3272"/>
      <c r="P50" s="3272"/>
      <c r="Q50" s="3272"/>
      <c r="R50" s="3272"/>
      <c r="S50" s="3272"/>
      <c r="T50" s="3272"/>
      <c r="U50" s="3272"/>
      <c r="V50" s="3272"/>
      <c r="W50" s="3272"/>
      <c r="X50" s="3272"/>
      <c r="Y50" s="3272"/>
      <c r="Z50" s="3272"/>
      <c r="AA50" s="3272"/>
      <c r="AB50" s="3272"/>
      <c r="AC50" s="3272"/>
      <c r="AD50" s="3272"/>
      <c r="AE50" s="3272"/>
      <c r="AF50" s="3272"/>
      <c r="AG50" s="3272"/>
      <c r="AH50" s="3272"/>
      <c r="AI50" s="3272"/>
      <c r="AJ50" s="3272"/>
      <c r="AK50" s="3272"/>
      <c r="AL50" s="3272"/>
      <c r="AM50" s="3272"/>
      <c r="AN50" s="3272"/>
      <c r="AO50" s="3272"/>
      <c r="AP50" s="3272"/>
      <c r="AQ50" s="3272"/>
      <c r="AR50" s="3272"/>
      <c r="AS50" s="3272"/>
      <c r="AT50" s="3272"/>
      <c r="AU50" s="3272"/>
      <c r="AV50" s="3272"/>
      <c r="AW50" s="3272"/>
      <c r="AX50" s="3272"/>
      <c r="AY50" s="3272"/>
      <c r="AZ50" s="3273"/>
    </row>
    <row r="51" spans="2:52" s="678" customFormat="1" ht="23.25" customHeight="1" x14ac:dyDescent="0.2">
      <c r="B51" s="3282"/>
      <c r="C51" s="3283"/>
      <c r="D51" s="3283"/>
      <c r="E51" s="3283"/>
      <c r="F51" s="3283"/>
      <c r="G51" s="3283"/>
      <c r="H51" s="3283"/>
      <c r="I51" s="3283"/>
      <c r="J51" s="3283"/>
      <c r="K51" s="3283"/>
      <c r="L51" s="3283"/>
      <c r="M51" s="3283"/>
      <c r="N51" s="3283"/>
      <c r="O51" s="3283"/>
      <c r="P51" s="3283"/>
      <c r="Q51" s="3283"/>
      <c r="R51" s="3283"/>
      <c r="S51" s="3283"/>
      <c r="T51" s="3283"/>
      <c r="U51" s="3283"/>
      <c r="V51" s="3283"/>
      <c r="W51" s="3283"/>
      <c r="X51" s="3283"/>
      <c r="Y51" s="3283"/>
      <c r="Z51" s="3283"/>
      <c r="AA51" s="3283"/>
      <c r="AB51" s="3283"/>
      <c r="AC51" s="3283"/>
      <c r="AD51" s="3283"/>
      <c r="AE51" s="3283"/>
      <c r="AF51" s="3283"/>
      <c r="AG51" s="3283"/>
      <c r="AH51" s="3283"/>
      <c r="AI51" s="3283"/>
      <c r="AJ51" s="3283"/>
      <c r="AK51" s="3283"/>
      <c r="AL51" s="3283"/>
      <c r="AM51" s="3283"/>
      <c r="AN51" s="3283"/>
      <c r="AO51" s="3283"/>
      <c r="AP51" s="3283"/>
      <c r="AQ51" s="3283"/>
      <c r="AR51" s="3283"/>
      <c r="AS51" s="3283"/>
      <c r="AT51" s="3283"/>
      <c r="AU51" s="3283"/>
      <c r="AV51" s="3283"/>
      <c r="AW51" s="3283"/>
      <c r="AX51" s="3283"/>
      <c r="AY51" s="3283"/>
      <c r="AZ51" s="3284"/>
    </row>
    <row r="52" spans="2:52" ht="18.75" customHeight="1" x14ac:dyDescent="0.2">
      <c r="B52" s="2936"/>
      <c r="C52" s="2937"/>
      <c r="D52" s="3264"/>
      <c r="E52" s="3264"/>
      <c r="F52" s="3264"/>
      <c r="G52" s="3264"/>
      <c r="H52" s="3264"/>
      <c r="I52" s="3264"/>
      <c r="J52" s="3264"/>
      <c r="K52" s="3264"/>
      <c r="L52" s="3264"/>
      <c r="M52" s="3264"/>
      <c r="N52" s="3264"/>
      <c r="O52" s="3264"/>
      <c r="P52" s="3264"/>
      <c r="Q52" s="3264"/>
      <c r="R52" s="3264"/>
      <c r="S52" s="3264"/>
      <c r="T52" s="3264"/>
      <c r="U52" s="3264"/>
      <c r="V52" s="3264"/>
      <c r="W52" s="3264"/>
      <c r="X52" s="3264"/>
      <c r="Y52" s="3316"/>
      <c r="Z52" s="3316"/>
      <c r="AA52" s="3316"/>
      <c r="AB52" s="3316"/>
      <c r="AC52" s="3267"/>
      <c r="AD52" s="3267"/>
      <c r="AE52" s="3267"/>
      <c r="AF52" s="3267"/>
      <c r="AG52" s="3267"/>
      <c r="AH52" s="3267"/>
      <c r="AI52" s="3267"/>
      <c r="AJ52" s="3267"/>
      <c r="AK52" s="3267"/>
      <c r="AL52" s="3267"/>
      <c r="AM52" s="3267"/>
      <c r="AN52" s="3267"/>
      <c r="AO52" s="3267"/>
      <c r="AP52" s="3267"/>
      <c r="AQ52" s="3267"/>
      <c r="AR52" s="3267"/>
      <c r="AS52" s="3267"/>
      <c r="AT52" s="3267"/>
      <c r="AU52" s="3267"/>
      <c r="AV52" s="3267"/>
      <c r="AW52" s="3267"/>
      <c r="AX52" s="3265"/>
      <c r="AY52" s="3265"/>
      <c r="AZ52" s="3266"/>
    </row>
    <row r="53" spans="2:52" s="678" customFormat="1" ht="15.75" customHeight="1" x14ac:dyDescent="0.2">
      <c r="B53" s="2936"/>
      <c r="C53" s="2937"/>
      <c r="D53" s="3309" t="s">
        <v>37</v>
      </c>
      <c r="E53" s="3309"/>
      <c r="F53" s="3309"/>
      <c r="G53" s="3309"/>
      <c r="H53" s="3309"/>
      <c r="I53" s="3309"/>
      <c r="J53" s="3309"/>
      <c r="K53" s="3309"/>
      <c r="L53" s="3309"/>
      <c r="M53" s="3309"/>
      <c r="N53" s="3309"/>
      <c r="O53" s="3309"/>
      <c r="P53" s="3309"/>
      <c r="Q53" s="3309"/>
      <c r="R53" s="3309"/>
      <c r="S53" s="3309"/>
      <c r="T53" s="3309"/>
      <c r="U53" s="3309"/>
      <c r="V53" s="3309"/>
      <c r="W53" s="3309"/>
      <c r="X53" s="3309"/>
      <c r="Y53" s="3313"/>
      <c r="Z53" s="3313"/>
      <c r="AA53" s="3313"/>
      <c r="AB53" s="3313"/>
      <c r="AC53" s="3309" t="s">
        <v>382</v>
      </c>
      <c r="AD53" s="3309"/>
      <c r="AE53" s="3309"/>
      <c r="AF53" s="3309"/>
      <c r="AG53" s="3309"/>
      <c r="AH53" s="3309"/>
      <c r="AI53" s="3309"/>
      <c r="AJ53" s="3309"/>
      <c r="AK53" s="3309"/>
      <c r="AL53" s="3309"/>
      <c r="AM53" s="3309"/>
      <c r="AN53" s="3309"/>
      <c r="AO53" s="3309"/>
      <c r="AP53" s="3309"/>
      <c r="AQ53" s="3309"/>
      <c r="AR53" s="3309"/>
      <c r="AS53" s="3309"/>
      <c r="AT53" s="3309"/>
      <c r="AU53" s="3309"/>
      <c r="AV53" s="3309"/>
      <c r="AW53" s="3309"/>
      <c r="AX53" s="3314"/>
      <c r="AY53" s="3314"/>
      <c r="AZ53" s="3315"/>
    </row>
    <row r="54" spans="2:52" ht="14.25" customHeight="1" thickBot="1" x14ac:dyDescent="0.25">
      <c r="B54" s="3310"/>
      <c r="C54" s="3311"/>
      <c r="D54" s="3311"/>
      <c r="E54" s="3311"/>
      <c r="F54" s="3311"/>
      <c r="G54" s="3311"/>
      <c r="H54" s="3311"/>
      <c r="I54" s="3311"/>
      <c r="J54" s="3311"/>
      <c r="K54" s="3311"/>
      <c r="L54" s="3311"/>
      <c r="M54" s="3311"/>
      <c r="N54" s="3311"/>
      <c r="O54" s="3311"/>
      <c r="P54" s="3311"/>
      <c r="Q54" s="3311"/>
      <c r="R54" s="3311"/>
      <c r="S54" s="3311"/>
      <c r="T54" s="3311"/>
      <c r="U54" s="3311"/>
      <c r="V54" s="3311"/>
      <c r="W54" s="3311"/>
      <c r="X54" s="3311"/>
      <c r="Y54" s="3311"/>
      <c r="Z54" s="3311"/>
      <c r="AA54" s="3311"/>
      <c r="AB54" s="3311"/>
      <c r="AC54" s="3311"/>
      <c r="AD54" s="3311"/>
      <c r="AE54" s="3311"/>
      <c r="AF54" s="3311"/>
      <c r="AG54" s="3311"/>
      <c r="AH54" s="3311"/>
      <c r="AI54" s="3311"/>
      <c r="AJ54" s="3311"/>
      <c r="AK54" s="3311"/>
      <c r="AL54" s="3311"/>
      <c r="AM54" s="3311"/>
      <c r="AN54" s="3311"/>
      <c r="AO54" s="3311"/>
      <c r="AP54" s="3311"/>
      <c r="AQ54" s="3311"/>
      <c r="AR54" s="3311"/>
      <c r="AS54" s="3311"/>
      <c r="AT54" s="3311"/>
      <c r="AU54" s="3311"/>
      <c r="AV54" s="3311"/>
      <c r="AW54" s="3311"/>
      <c r="AX54" s="3311"/>
      <c r="AY54" s="3311"/>
      <c r="AZ54" s="3312"/>
    </row>
  </sheetData>
  <sheetProtection algorithmName="SHA-512" hashValue="gLusNVNPPji8NXaNsIEeVwk8ftuGEl/YWO/2K3Tc2ZPkVhG/1zC/papiAy0P664D0qeQwWD/qWbdg1lVrp+m7Q==" saltValue="PAq0yw5LDs/F5fdsLxv68A==" spinCount="100000" sheet="1" objects="1" scenarios="1" selectLockedCells="1"/>
  <mergeCells count="359">
    <mergeCell ref="AP23:AT23"/>
    <mergeCell ref="AP20:AT20"/>
    <mergeCell ref="AP21:AT21"/>
    <mergeCell ref="AD19:AG19"/>
    <mergeCell ref="AR26:AU26"/>
    <mergeCell ref="AC53:AW53"/>
    <mergeCell ref="D53:X53"/>
    <mergeCell ref="B54:AZ54"/>
    <mergeCell ref="B53:C53"/>
    <mergeCell ref="Y53:AB53"/>
    <mergeCell ref="AX53:AZ53"/>
    <mergeCell ref="Y52:AB52"/>
    <mergeCell ref="AH20:AK20"/>
    <mergeCell ref="AH21:AK21"/>
    <mergeCell ref="AG48:AJ48"/>
    <mergeCell ref="M49:AZ49"/>
    <mergeCell ref="AK26:AO26"/>
    <mergeCell ref="AL24:AQ24"/>
    <mergeCell ref="AF27:AJ27"/>
    <mergeCell ref="AF24:AK24"/>
    <mergeCell ref="AE25:AZ25"/>
    <mergeCell ref="AR24:AW24"/>
    <mergeCell ref="AV26:AY26"/>
    <mergeCell ref="AL23:AO23"/>
    <mergeCell ref="G18:L18"/>
    <mergeCell ref="G19:L19"/>
    <mergeCell ref="T18:X18"/>
    <mergeCell ref="Q45:T45"/>
    <mergeCell ref="U45:X45"/>
    <mergeCell ref="B46:L46"/>
    <mergeCell ref="G25:L25"/>
    <mergeCell ref="AA25:AD25"/>
    <mergeCell ref="N25:Q25"/>
    <mergeCell ref="W27:Z27"/>
    <mergeCell ref="R26:V26"/>
    <mergeCell ref="N27:Q27"/>
    <mergeCell ref="N20:S20"/>
    <mergeCell ref="AA28:AD28"/>
    <mergeCell ref="W26:Y26"/>
    <mergeCell ref="R27:V27"/>
    <mergeCell ref="R25:V25"/>
    <mergeCell ref="Z24:AE24"/>
    <mergeCell ref="T21:X21"/>
    <mergeCell ref="AD22:AG22"/>
    <mergeCell ref="B41:L41"/>
    <mergeCell ref="M41:X41"/>
    <mergeCell ref="B40:P40"/>
    <mergeCell ref="R40:X40"/>
    <mergeCell ref="AK28:AO28"/>
    <mergeCell ref="N24:S24"/>
    <mergeCell ref="T24:Y24"/>
    <mergeCell ref="Z26:AE26"/>
    <mergeCell ref="AF26:AJ26"/>
    <mergeCell ref="AH22:AK22"/>
    <mergeCell ref="AH23:AK23"/>
    <mergeCell ref="N28:Q28"/>
    <mergeCell ref="AA27:AD27"/>
    <mergeCell ref="AK27:AO27"/>
    <mergeCell ref="W28:Z28"/>
    <mergeCell ref="B52:C52"/>
    <mergeCell ref="D52:X52"/>
    <mergeCell ref="AX52:AZ52"/>
    <mergeCell ref="AC52:AW52"/>
    <mergeCell ref="B50:L50"/>
    <mergeCell ref="M50:AZ50"/>
    <mergeCell ref="B49:L49"/>
    <mergeCell ref="B47:L47"/>
    <mergeCell ref="U48:X48"/>
    <mergeCell ref="AS48:AV48"/>
    <mergeCell ref="AW48:AZ48"/>
    <mergeCell ref="AC48:AF48"/>
    <mergeCell ref="AK48:AN48"/>
    <mergeCell ref="M48:P48"/>
    <mergeCell ref="Q48:T48"/>
    <mergeCell ref="B48:L48"/>
    <mergeCell ref="B51:AZ51"/>
    <mergeCell ref="AX39:AY39"/>
    <mergeCell ref="AA37:AD37"/>
    <mergeCell ref="Y48:AB48"/>
    <mergeCell ref="Y45:AB45"/>
    <mergeCell ref="AC45:AF45"/>
    <mergeCell ref="AG45:AJ45"/>
    <mergeCell ref="U46:X46"/>
    <mergeCell ref="AS46:AV46"/>
    <mergeCell ref="AW46:AZ46"/>
    <mergeCell ref="AK46:AN46"/>
    <mergeCell ref="Y40:AR40"/>
    <mergeCell ref="AB42:AE42"/>
    <mergeCell ref="AP43:AZ43"/>
    <mergeCell ref="AX40:AZ40"/>
    <mergeCell ref="AG42:AZ42"/>
    <mergeCell ref="Z43:AK43"/>
    <mergeCell ref="AM43:AN43"/>
    <mergeCell ref="AS45:AV45"/>
    <mergeCell ref="AO47:AR47"/>
    <mergeCell ref="Z41:AZ41"/>
    <mergeCell ref="AS47:AV47"/>
    <mergeCell ref="AK45:AN45"/>
    <mergeCell ref="Y42:Z42"/>
    <mergeCell ref="B44:AZ44"/>
    <mergeCell ref="Z36:AE36"/>
    <mergeCell ref="E34:L34"/>
    <mergeCell ref="AV35:AY35"/>
    <mergeCell ref="AE37:AJ37"/>
    <mergeCell ref="AK37:AM37"/>
    <mergeCell ref="R37:V37"/>
    <mergeCell ref="R35:V35"/>
    <mergeCell ref="W35:Y35"/>
    <mergeCell ref="AE35:AI35"/>
    <mergeCell ref="AR36:AW36"/>
    <mergeCell ref="W37:Z37"/>
    <mergeCell ref="AN37:AQ37"/>
    <mergeCell ref="AR37:AY37"/>
    <mergeCell ref="E30:F32"/>
    <mergeCell ref="N31:Q31"/>
    <mergeCell ref="AT30:AZ30"/>
    <mergeCell ref="AE32:AZ32"/>
    <mergeCell ref="AE31:AZ31"/>
    <mergeCell ref="AP30:AS30"/>
    <mergeCell ref="AN35:AQ35"/>
    <mergeCell ref="AA30:AD30"/>
    <mergeCell ref="AK30:AO30"/>
    <mergeCell ref="AA35:AD35"/>
    <mergeCell ref="AK35:AM35"/>
    <mergeCell ref="R34:V34"/>
    <mergeCell ref="N34:Q34"/>
    <mergeCell ref="AR33:AW33"/>
    <mergeCell ref="AE30:AI30"/>
    <mergeCell ref="B14:L14"/>
    <mergeCell ref="AK16:AO16"/>
    <mergeCell ref="AN14:AV14"/>
    <mergeCell ref="AA14:AD14"/>
    <mergeCell ref="R15:V15"/>
    <mergeCell ref="AO48:AR48"/>
    <mergeCell ref="AK29:AO29"/>
    <mergeCell ref="N29:AJ29"/>
    <mergeCell ref="R28:V28"/>
    <mergeCell ref="AF28:AJ28"/>
    <mergeCell ref="AR29:AZ29"/>
    <mergeCell ref="AP29:AQ29"/>
    <mergeCell ref="W30:Y30"/>
    <mergeCell ref="AG47:AJ47"/>
    <mergeCell ref="AK47:AN47"/>
    <mergeCell ref="AP28:AQ28"/>
    <mergeCell ref="W25:Z25"/>
    <mergeCell ref="AR27:AU27"/>
    <mergeCell ref="AF16:AJ16"/>
    <mergeCell ref="Y16:Z16"/>
    <mergeCell ref="Y19:AC19"/>
    <mergeCell ref="AP22:AT22"/>
    <mergeCell ref="AD17:AG17"/>
    <mergeCell ref="AD18:AG18"/>
    <mergeCell ref="AU17:AY17"/>
    <mergeCell ref="AP19:AT19"/>
    <mergeCell ref="AU19:AY19"/>
    <mergeCell ref="AP17:AT17"/>
    <mergeCell ref="AH17:AK17"/>
    <mergeCell ref="AH18:AK18"/>
    <mergeCell ref="AU22:AY22"/>
    <mergeCell ref="AH19:AK19"/>
    <mergeCell ref="AP18:AT18"/>
    <mergeCell ref="AU18:AY18"/>
    <mergeCell ref="AL18:AO18"/>
    <mergeCell ref="AL19:AO19"/>
    <mergeCell ref="B45:L45"/>
    <mergeCell ref="M43:X43"/>
    <mergeCell ref="M46:P46"/>
    <mergeCell ref="B43:L43"/>
    <mergeCell ref="M47:P47"/>
    <mergeCell ref="Q47:T47"/>
    <mergeCell ref="U47:X47"/>
    <mergeCell ref="AW45:AZ45"/>
    <mergeCell ref="AO45:AR45"/>
    <mergeCell ref="AC46:AF46"/>
    <mergeCell ref="AG46:AJ46"/>
    <mergeCell ref="AO46:AR46"/>
    <mergeCell ref="Q46:T46"/>
    <mergeCell ref="M45:P45"/>
    <mergeCell ref="AW47:AZ47"/>
    <mergeCell ref="Y46:AB46"/>
    <mergeCell ref="Y47:AB47"/>
    <mergeCell ref="AC47:AF47"/>
    <mergeCell ref="N15:Q15"/>
    <mergeCell ref="AA15:AD15"/>
    <mergeCell ref="T20:X20"/>
    <mergeCell ref="Y20:AC20"/>
    <mergeCell ref="W16:X16"/>
    <mergeCell ref="AD23:AG23"/>
    <mergeCell ref="T17:X17"/>
    <mergeCell ref="Y17:AC17"/>
    <mergeCell ref="N17:S17"/>
    <mergeCell ref="N19:S19"/>
    <mergeCell ref="N18:S18"/>
    <mergeCell ref="Y18:AC18"/>
    <mergeCell ref="N21:S21"/>
    <mergeCell ref="N16:Q16"/>
    <mergeCell ref="R16:V16"/>
    <mergeCell ref="T19:X19"/>
    <mergeCell ref="Y23:AC23"/>
    <mergeCell ref="Y21:AC21"/>
    <mergeCell ref="T22:X22"/>
    <mergeCell ref="AA16:AD16"/>
    <mergeCell ref="AD20:AG20"/>
    <mergeCell ref="AD21:AG21"/>
    <mergeCell ref="Y22:AC22"/>
    <mergeCell ref="AR9:AV9"/>
    <mergeCell ref="AA11:AD11"/>
    <mergeCell ref="AN12:AV12"/>
    <mergeCell ref="AW12:AZ12"/>
    <mergeCell ref="AX36:AZ36"/>
    <mergeCell ref="AW14:AZ14"/>
    <mergeCell ref="AE15:AI15"/>
    <mergeCell ref="AJ14:AL14"/>
    <mergeCell ref="AA12:AD12"/>
    <mergeCell ref="AF36:AK36"/>
    <mergeCell ref="AP16:AQ16"/>
    <mergeCell ref="AL17:AO17"/>
    <mergeCell ref="AW15:AZ15"/>
    <mergeCell ref="AJ15:AL15"/>
    <mergeCell ref="AN15:AV15"/>
    <mergeCell ref="AV16:AY16"/>
    <mergeCell ref="AP27:AQ27"/>
    <mergeCell ref="AV28:AY28"/>
    <mergeCell ref="AR28:AU28"/>
    <mergeCell ref="AV27:AY27"/>
    <mergeCell ref="AR16:AU16"/>
    <mergeCell ref="AU20:AY20"/>
    <mergeCell ref="AU21:AY21"/>
    <mergeCell ref="AL20:AO20"/>
    <mergeCell ref="B9:L9"/>
    <mergeCell ref="R9:V9"/>
    <mergeCell ref="N9:Q9"/>
    <mergeCell ref="B10:L10"/>
    <mergeCell ref="N11:Q11"/>
    <mergeCell ref="R11:V11"/>
    <mergeCell ref="W11:Y11"/>
    <mergeCell ref="G30:L30"/>
    <mergeCell ref="N30:Q30"/>
    <mergeCell ref="B12:L12"/>
    <mergeCell ref="B13:L13"/>
    <mergeCell ref="N14:Q14"/>
    <mergeCell ref="R14:V14"/>
    <mergeCell ref="W14:Y14"/>
    <mergeCell ref="N12:Q12"/>
    <mergeCell ref="G24:L24"/>
    <mergeCell ref="B17:F23"/>
    <mergeCell ref="B25:D34"/>
    <mergeCell ref="G27:L27"/>
    <mergeCell ref="G23:L23"/>
    <mergeCell ref="T23:X23"/>
    <mergeCell ref="N22:S22"/>
    <mergeCell ref="N23:S23"/>
    <mergeCell ref="W15:Y15"/>
    <mergeCell ref="G28:L28"/>
    <mergeCell ref="G26:L26"/>
    <mergeCell ref="M42:X42"/>
    <mergeCell ref="G21:L21"/>
    <mergeCell ref="G22:L22"/>
    <mergeCell ref="B39:AP39"/>
    <mergeCell ref="B35:D37"/>
    <mergeCell ref="N37:Q37"/>
    <mergeCell ref="B38:AV38"/>
    <mergeCell ref="AQ39:AW39"/>
    <mergeCell ref="G33:L33"/>
    <mergeCell ref="G31:L31"/>
    <mergeCell ref="N32:Q32"/>
    <mergeCell ref="R30:V30"/>
    <mergeCell ref="R32:V32"/>
    <mergeCell ref="W31:Z31"/>
    <mergeCell ref="R31:V31"/>
    <mergeCell ref="AA32:AD32"/>
    <mergeCell ref="AF33:AK33"/>
    <mergeCell ref="N26:Q26"/>
    <mergeCell ref="AU23:AY23"/>
    <mergeCell ref="B42:L42"/>
    <mergeCell ref="AL21:AO21"/>
    <mergeCell ref="AL22:AO22"/>
    <mergeCell ref="AF13:AZ13"/>
    <mergeCell ref="B11:L11"/>
    <mergeCell ref="G35:L35"/>
    <mergeCell ref="G32:L32"/>
    <mergeCell ref="G36:L36"/>
    <mergeCell ref="E37:L37"/>
    <mergeCell ref="AE14:AI14"/>
    <mergeCell ref="W32:Z32"/>
    <mergeCell ref="N36:S36"/>
    <mergeCell ref="T36:Y36"/>
    <mergeCell ref="T33:Y33"/>
    <mergeCell ref="N33:S33"/>
    <mergeCell ref="AL33:AQ33"/>
    <mergeCell ref="AE34:AZ34"/>
    <mergeCell ref="Z33:AE33"/>
    <mergeCell ref="AA31:AD31"/>
    <mergeCell ref="AL36:AQ36"/>
    <mergeCell ref="W34:Z34"/>
    <mergeCell ref="AA34:AD34"/>
    <mergeCell ref="AR35:AU35"/>
    <mergeCell ref="N35:Q35"/>
    <mergeCell ref="G20:L20"/>
    <mergeCell ref="B15:L15"/>
    <mergeCell ref="B16:L16"/>
    <mergeCell ref="M6:X6"/>
    <mergeCell ref="AB5:AE5"/>
    <mergeCell ref="M5:X5"/>
    <mergeCell ref="N8:Q8"/>
    <mergeCell ref="W8:Y8"/>
    <mergeCell ref="AA8:AD8"/>
    <mergeCell ref="AE8:AI8"/>
    <mergeCell ref="R7:V7"/>
    <mergeCell ref="W7:Y7"/>
    <mergeCell ref="AA7:AD7"/>
    <mergeCell ref="AN7:AQ7"/>
    <mergeCell ref="AE7:AI7"/>
    <mergeCell ref="R12:V12"/>
    <mergeCell ref="W12:Y12"/>
    <mergeCell ref="AN8:AQ8"/>
    <mergeCell ref="AF10:AZ10"/>
    <mergeCell ref="AE9:AI9"/>
    <mergeCell ref="AN11:AV11"/>
    <mergeCell ref="AW11:AZ11"/>
    <mergeCell ref="AA9:AD9"/>
    <mergeCell ref="AE11:AI11"/>
    <mergeCell ref="R8:V8"/>
    <mergeCell ref="AW7:AY7"/>
    <mergeCell ref="W9:Y9"/>
    <mergeCell ref="AR7:AV7"/>
    <mergeCell ref="AE12:AI12"/>
    <mergeCell ref="AJ11:AL11"/>
    <mergeCell ref="AJ12:AL12"/>
    <mergeCell ref="AJ9:AL9"/>
    <mergeCell ref="AW8:AZ8"/>
    <mergeCell ref="AR8:AV8"/>
    <mergeCell ref="AJ8:AL8"/>
    <mergeCell ref="AN9:AQ9"/>
    <mergeCell ref="AW9:AZ9"/>
    <mergeCell ref="AS3:AV3"/>
    <mergeCell ref="AS40:AV40"/>
    <mergeCell ref="B1:AV1"/>
    <mergeCell ref="B8:L8"/>
    <mergeCell ref="Z4:AZ4"/>
    <mergeCell ref="AG5:AZ5"/>
    <mergeCell ref="Z6:AK6"/>
    <mergeCell ref="B3:P3"/>
    <mergeCell ref="B5:L5"/>
    <mergeCell ref="AX3:AZ3"/>
    <mergeCell ref="R3:X3"/>
    <mergeCell ref="AX2:AY2"/>
    <mergeCell ref="B2:AP2"/>
    <mergeCell ref="Y3:AR3"/>
    <mergeCell ref="AQ2:AW2"/>
    <mergeCell ref="M4:X4"/>
    <mergeCell ref="AP6:AZ6"/>
    <mergeCell ref="AM6:AN6"/>
    <mergeCell ref="B4:L4"/>
    <mergeCell ref="B7:L7"/>
    <mergeCell ref="N7:Q7"/>
    <mergeCell ref="B6:L6"/>
    <mergeCell ref="Y5:Z5"/>
    <mergeCell ref="AJ7:AL7"/>
  </mergeCells>
  <conditionalFormatting sqref="M47:AZ48">
    <cfRule type="cellIs" dxfId="8" priority="3" stopIfTrue="1" operator="greaterThan">
      <formula>M$46</formula>
    </cfRule>
  </conditionalFormatting>
  <conditionalFormatting sqref="AA16 AA27:AD28 AN11 AN12 AN14 AN15 AA16 AA16 AV16 AA25 AV26 AA27 AA27 AA28 AA28 AV27 AV28 AA31 AA32 AA34 AV35 AA37">
    <cfRule type="cellIs" dxfId="7" priority="4" stopIfTrue="1" operator="notEqual">
      <formula>"i. O."</formula>
    </cfRule>
  </conditionalFormatting>
  <dataValidations count="16">
    <dataValidation type="whole" operator="lessThanOrEqual" allowBlank="1" showInputMessage="1" showErrorMessage="1" sqref="AP18:AT23">
      <formula1>200</formula1>
    </dataValidation>
    <dataValidation type="list" allowBlank="1" showInputMessage="1" showErrorMessage="1" sqref="AR9:AV9">
      <mc:AlternateContent xmlns:x12ac="http://schemas.microsoft.com/office/spreadsheetml/2011/1/ac" xmlns:mc="http://schemas.openxmlformats.org/markup-compatibility/2006">
        <mc:Choice Requires="x12ac">
          <x12ac:list>"0,95","1,00"</x12ac:list>
        </mc:Choice>
        <mc:Fallback>
          <formula1>"0,95,1,00"</formula1>
        </mc:Fallback>
      </mc:AlternateContent>
    </dataValidation>
    <dataValidation type="list" allowBlank="1" showInputMessage="1" showErrorMessage="1" sqref="R8:V8">
      <formula1>"230,400"</formula1>
    </dataValidation>
    <dataValidation type="decimal" operator="lessThanOrEqual" allowBlank="1" sqref="R9:V9">
      <formula1>200</formula1>
    </dataValidation>
    <dataValidation operator="lessThanOrEqual" allowBlank="1" showErrorMessage="1" sqref="AX39:AY39 AX2:AY2"/>
    <dataValidation allowBlank="1" showInputMessage="1" showErrorMessage="1" promptTitle="Angabe Anlagenadresse" prompt="Hier bitte den Standort der Anlage eingeben!" sqref="AG42 AG5"/>
    <dataValidation allowBlank="1" showErrorMessage="1" sqref="Y42:Z42 AX3:AZ3 R40:X40 AS3:AU3 R3:X3 Y5:Z5 AX40:AZ40 AS40:AU40"/>
    <dataValidation type="whole" operator="lessThanOrEqual" allowBlank="1" showInputMessage="1" showErrorMessage="1" sqref="AK29:AO29">
      <formula1>180</formula1>
    </dataValidation>
    <dataValidation type="decimal" operator="lessThanOrEqual" allowBlank="1" showInputMessage="1" showErrorMessage="1" sqref="R28:V28">
      <formula1>100</formula1>
    </dataValidation>
    <dataValidation type="whole" operator="lessThanOrEqual" allowBlank="1" sqref="Y18:Y23 T18:T23">
      <formula1>100</formula1>
    </dataValidation>
    <dataValidation operator="lessThan" allowBlank="1" showInputMessage="1" showErrorMessage="1" sqref="AE26:AI26 AJ35 AP30:AS30 AE30:AI30"/>
    <dataValidation operator="lessThanOrEqual" allowBlank="1" showInputMessage="1" showErrorMessage="1" sqref="AE35:AI35"/>
    <dataValidation type="decimal" operator="lessThanOrEqual" allowBlank="1" sqref="N18:S25 R26:V26 N36:AW36 AE9:AI9 T24:AW25">
      <formula1>10</formula1>
    </dataValidation>
    <dataValidation type="decimal" operator="lessThan" allowBlank="1" showInputMessage="1" showErrorMessage="1" sqref="AD18:AO23 AP26:AS26 AU18:AU23">
      <formula1>100</formula1>
    </dataValidation>
    <dataValidation operator="lessThanOrEqual" allowBlank="1" sqref="BB28 Y35 AE31:AE32 W35 W30 Y30 R30 W26 Y26 AZ35 R35 AZ27:AZ28 AJ9 AW14:AW15 AL9 W8:W9 AW8:AW9 AZ7 AE8:AI8 Y8:Y9 R14:V15 N13 AE14:AI15 AZ16 AW11:AW12 R11:V12 N10 AE11:AI12"/>
    <dataValidation type="decimal" allowBlank="1" showInputMessage="1" showErrorMessage="1" sqref="M48:AZ48">
      <formula1>0</formula1>
      <formula2>200</formula2>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rowBreaks count="1" manualBreakCount="1">
    <brk id="37" min="1" max="51" man="1"/>
  </rowBreaks>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43"/>
  </sheetPr>
  <dimension ref="B1:BV42"/>
  <sheetViews>
    <sheetView showGridLines="0" showRowColHeaders="0" showZeros="0" showOutlineSymbols="0" zoomScaleNormal="100" zoomScaleSheetLayoutView="100" zoomScalePageLayoutView="145" workbookViewId="0">
      <selection activeCell="W16" sqref="W16:BB16"/>
    </sheetView>
  </sheetViews>
  <sheetFormatPr baseColWidth="10" defaultRowHeight="12.75" x14ac:dyDescent="0.2"/>
  <cols>
    <col min="1" max="1" width="35.7109375" style="228" customWidth="1"/>
    <col min="2" max="15" width="1.7109375" style="228" customWidth="1"/>
    <col min="16" max="19" width="1" style="228" customWidth="1"/>
    <col min="20" max="20" width="6.28515625" style="228" customWidth="1"/>
    <col min="21" max="60" width="1" style="228" customWidth="1"/>
    <col min="61" max="61" width="1" style="355" customWidth="1"/>
    <col min="62" max="69" width="1" style="228" customWidth="1"/>
    <col min="70" max="70" width="1.7109375" style="228" customWidth="1"/>
    <col min="71" max="71" width="1.85546875" style="228" customWidth="1"/>
    <col min="72" max="72" width="1" style="228" customWidth="1"/>
    <col min="73" max="73" width="12.28515625" style="228" customWidth="1"/>
    <col min="74" max="74" width="11.42578125" style="228" hidden="1" customWidth="1"/>
    <col min="75" max="16384" width="11.42578125" style="228"/>
  </cols>
  <sheetData>
    <row r="1" spans="2:74" s="233" customFormat="1" ht="18.75" customHeight="1" x14ac:dyDescent="0.2">
      <c r="B1" s="3423" t="s">
        <v>525</v>
      </c>
      <c r="C1" s="3424"/>
      <c r="D1" s="3424"/>
      <c r="E1" s="3424"/>
      <c r="F1" s="3424"/>
      <c r="G1" s="3424"/>
      <c r="H1" s="3424"/>
      <c r="I1" s="3424"/>
      <c r="J1" s="3424"/>
      <c r="K1" s="3424"/>
      <c r="L1" s="3424"/>
      <c r="M1" s="3424"/>
      <c r="N1" s="3424"/>
      <c r="O1" s="3424"/>
      <c r="P1" s="3424"/>
      <c r="Q1" s="3424"/>
      <c r="R1" s="3424"/>
      <c r="S1" s="3424"/>
      <c r="T1" s="3424"/>
      <c r="U1" s="3424"/>
      <c r="V1" s="3424"/>
      <c r="W1" s="3424"/>
      <c r="X1" s="3424"/>
      <c r="Y1" s="3424"/>
      <c r="Z1" s="3424"/>
      <c r="AA1" s="3424"/>
      <c r="AB1" s="3424"/>
      <c r="AC1" s="3424"/>
      <c r="AD1" s="3424"/>
      <c r="AE1" s="3424"/>
      <c r="AF1" s="3424"/>
      <c r="AG1" s="3424"/>
      <c r="AH1" s="3424"/>
      <c r="AI1" s="3424"/>
      <c r="AJ1" s="3424"/>
      <c r="AK1" s="3424"/>
      <c r="AL1" s="3424"/>
      <c r="AM1" s="3424"/>
      <c r="AN1" s="3424"/>
      <c r="AO1" s="3424"/>
      <c r="AP1" s="3424"/>
      <c r="AQ1" s="3424"/>
      <c r="AR1" s="3424"/>
      <c r="AS1" s="3424"/>
      <c r="AT1" s="3424"/>
      <c r="AU1" s="3424"/>
      <c r="AV1" s="3424"/>
      <c r="AW1" s="3424"/>
      <c r="AX1" s="3424"/>
      <c r="AY1" s="3424"/>
      <c r="AZ1" s="3424"/>
      <c r="BA1" s="3424"/>
      <c r="BB1" s="3424"/>
      <c r="BC1" s="3424"/>
      <c r="BD1" s="3424"/>
      <c r="BE1" s="3424"/>
      <c r="BF1" s="3424"/>
      <c r="BG1" s="3424"/>
      <c r="BH1" s="623"/>
      <c r="BI1" s="623"/>
      <c r="BJ1" s="816"/>
      <c r="BK1" s="816"/>
      <c r="BL1" s="816"/>
      <c r="BM1" s="816"/>
      <c r="BN1" s="816"/>
      <c r="BO1" s="816"/>
      <c r="BP1" s="816"/>
      <c r="BQ1" s="816"/>
      <c r="BR1" s="816"/>
      <c r="BS1" s="816"/>
      <c r="BT1" s="817"/>
    </row>
    <row r="2" spans="2:74" s="233" customFormat="1" ht="18.75" customHeight="1" thickBot="1" x14ac:dyDescent="0.25">
      <c r="B2" s="3425"/>
      <c r="C2" s="3426"/>
      <c r="D2" s="3426"/>
      <c r="E2" s="3426"/>
      <c r="F2" s="3426"/>
      <c r="G2" s="3426"/>
      <c r="H2" s="3426"/>
      <c r="I2" s="3426"/>
      <c r="J2" s="3426"/>
      <c r="K2" s="3426"/>
      <c r="L2" s="3426"/>
      <c r="M2" s="3426"/>
      <c r="N2" s="3426"/>
      <c r="O2" s="3426"/>
      <c r="P2" s="3426"/>
      <c r="Q2" s="3426"/>
      <c r="R2" s="3426"/>
      <c r="S2" s="3426"/>
      <c r="T2" s="3426"/>
      <c r="U2" s="3426"/>
      <c r="V2" s="3426"/>
      <c r="W2" s="3426"/>
      <c r="X2" s="3426"/>
      <c r="Y2" s="3426"/>
      <c r="Z2" s="3426"/>
      <c r="AA2" s="3426"/>
      <c r="AB2" s="3426"/>
      <c r="AC2" s="3426"/>
      <c r="AD2" s="3426"/>
      <c r="AE2" s="3426"/>
      <c r="AF2" s="3426"/>
      <c r="AG2" s="3426"/>
      <c r="AH2" s="3426"/>
      <c r="AI2" s="3426"/>
      <c r="AJ2" s="3426"/>
      <c r="AK2" s="3426"/>
      <c r="AL2" s="3426"/>
      <c r="AM2" s="3426"/>
      <c r="AN2" s="3426"/>
      <c r="AO2" s="3426"/>
      <c r="AP2" s="3426"/>
      <c r="AQ2" s="3426"/>
      <c r="AR2" s="3426"/>
      <c r="AS2" s="3426"/>
      <c r="AT2" s="3426"/>
      <c r="AU2" s="3426"/>
      <c r="AV2" s="3426"/>
      <c r="AW2" s="3426"/>
      <c r="AX2" s="3426"/>
      <c r="AY2" s="3426"/>
      <c r="AZ2" s="3426"/>
      <c r="BA2" s="3426"/>
      <c r="BB2" s="3426"/>
      <c r="BC2" s="3426"/>
      <c r="BD2" s="3426"/>
      <c r="BE2" s="3426"/>
      <c r="BF2" s="3426"/>
      <c r="BG2" s="3426"/>
      <c r="BH2" s="3427" t="s">
        <v>25</v>
      </c>
      <c r="BI2" s="3428"/>
      <c r="BJ2" s="3428"/>
      <c r="BK2" s="3428"/>
      <c r="BL2" s="3428"/>
      <c r="BM2" s="3428"/>
      <c r="BN2" s="3428"/>
      <c r="BO2" s="3428"/>
      <c r="BP2" s="3428"/>
      <c r="BQ2" s="3365">
        <f>Tabelle1!I6</f>
        <v>1</v>
      </c>
      <c r="BR2" s="3365"/>
      <c r="BS2" s="3365"/>
      <c r="BT2" s="818"/>
    </row>
    <row r="3" spans="2:74" ht="18" customHeight="1" x14ac:dyDescent="0.2">
      <c r="B3" s="3378" t="s">
        <v>3</v>
      </c>
      <c r="C3" s="3379"/>
      <c r="D3" s="3379"/>
      <c r="E3" s="3379"/>
      <c r="F3" s="3379"/>
      <c r="G3" s="3379"/>
      <c r="H3" s="3379"/>
      <c r="I3" s="3379"/>
      <c r="J3" s="3379"/>
      <c r="K3" s="3379"/>
      <c r="L3" s="3380"/>
      <c r="M3" s="3381" t="s">
        <v>4</v>
      </c>
      <c r="N3" s="3382"/>
      <c r="O3" s="3382"/>
      <c r="P3" s="3382"/>
      <c r="Q3" s="3382"/>
      <c r="R3" s="3382"/>
      <c r="S3" s="3382"/>
      <c r="T3" s="3382"/>
      <c r="U3" s="3382"/>
      <c r="V3" s="3382"/>
      <c r="W3" s="3382"/>
      <c r="X3" s="3382"/>
      <c r="Y3" s="3382"/>
      <c r="Z3" s="3382"/>
      <c r="AA3" s="3382"/>
      <c r="AB3" s="3382"/>
      <c r="AC3" s="3382"/>
      <c r="AD3" s="3382"/>
      <c r="AE3" s="3383"/>
      <c r="AF3" s="272"/>
      <c r="AG3" s="3384">
        <f>Tabelle1!D3</f>
        <v>0</v>
      </c>
      <c r="AH3" s="3385"/>
      <c r="AI3" s="3385"/>
      <c r="AJ3" s="3385"/>
      <c r="AK3" s="3385"/>
      <c r="AL3" s="3385"/>
      <c r="AM3" s="3385"/>
      <c r="AN3" s="3385"/>
      <c r="AO3" s="3385"/>
      <c r="AP3" s="3385"/>
      <c r="AQ3" s="3385"/>
      <c r="AR3" s="3385"/>
      <c r="AS3" s="3385"/>
      <c r="AT3" s="3385"/>
      <c r="AU3" s="3385"/>
      <c r="AV3" s="3385"/>
      <c r="AW3" s="3385"/>
      <c r="AX3" s="3385"/>
      <c r="AY3" s="3385"/>
      <c r="AZ3" s="3385"/>
      <c r="BA3" s="3385"/>
      <c r="BB3" s="3385"/>
      <c r="BC3" s="3385"/>
      <c r="BD3" s="3385"/>
      <c r="BE3" s="3385"/>
      <c r="BF3" s="3385"/>
      <c r="BG3" s="3385"/>
      <c r="BH3" s="3385"/>
      <c r="BI3" s="3385"/>
      <c r="BJ3" s="3385"/>
      <c r="BK3" s="3385"/>
      <c r="BL3" s="3385"/>
      <c r="BM3" s="3385"/>
      <c r="BN3" s="3385"/>
      <c r="BO3" s="3385"/>
      <c r="BP3" s="3385"/>
      <c r="BQ3" s="3385"/>
      <c r="BR3" s="3385"/>
      <c r="BS3" s="3385"/>
      <c r="BT3" s="3386"/>
    </row>
    <row r="4" spans="2:74" ht="18" customHeight="1" x14ac:dyDescent="0.2">
      <c r="B4" s="2936"/>
      <c r="C4" s="2937"/>
      <c r="D4" s="2937"/>
      <c r="E4" s="2937"/>
      <c r="F4" s="2937"/>
      <c r="G4" s="2937"/>
      <c r="H4" s="2937"/>
      <c r="I4" s="2937"/>
      <c r="J4" s="2937"/>
      <c r="K4" s="2937"/>
      <c r="L4" s="2938"/>
      <c r="M4" s="3391" t="s">
        <v>5</v>
      </c>
      <c r="N4" s="3392"/>
      <c r="O4" s="3392"/>
      <c r="P4" s="3392"/>
      <c r="Q4" s="3392"/>
      <c r="R4" s="3392"/>
      <c r="S4" s="3392"/>
      <c r="T4" s="3392"/>
      <c r="U4" s="3392"/>
      <c r="V4" s="3392"/>
      <c r="W4" s="3392"/>
      <c r="X4" s="3392"/>
      <c r="Y4" s="3392"/>
      <c r="Z4" s="3392"/>
      <c r="AA4" s="3392"/>
      <c r="AB4" s="3392"/>
      <c r="AC4" s="3392"/>
      <c r="AD4" s="3392"/>
      <c r="AE4" s="3393"/>
      <c r="AF4" s="3394" t="s">
        <v>59</v>
      </c>
      <c r="AG4" s="3395"/>
      <c r="AH4" s="3396"/>
      <c r="AI4" s="849"/>
      <c r="AJ4" s="3330">
        <v>99310</v>
      </c>
      <c r="AK4" s="3331"/>
      <c r="AL4" s="3331"/>
      <c r="AM4" s="3331"/>
      <c r="AN4" s="3331"/>
      <c r="AO4" s="3331"/>
      <c r="AP4" s="3331"/>
      <c r="AQ4" s="850"/>
      <c r="AR4" s="3332" t="s">
        <v>0</v>
      </c>
      <c r="AS4" s="3333"/>
      <c r="AT4" s="3333"/>
      <c r="AU4" s="3333"/>
      <c r="AV4" s="3333"/>
      <c r="AW4" s="3333"/>
      <c r="AX4" s="3333"/>
      <c r="AY4" s="3333"/>
      <c r="AZ4" s="3333"/>
      <c r="BA4" s="3333"/>
      <c r="BB4" s="3333"/>
      <c r="BC4" s="3333"/>
      <c r="BD4" s="3333"/>
      <c r="BE4" s="3333"/>
      <c r="BF4" s="3333"/>
      <c r="BG4" s="3333"/>
      <c r="BH4" s="3333"/>
      <c r="BI4" s="3333"/>
      <c r="BJ4" s="3333"/>
      <c r="BK4" s="3333"/>
      <c r="BL4" s="3333"/>
      <c r="BM4" s="3333"/>
      <c r="BN4" s="3333"/>
      <c r="BO4" s="3333"/>
      <c r="BP4" s="3333"/>
      <c r="BQ4" s="3333"/>
      <c r="BR4" s="3333"/>
      <c r="BS4" s="3333"/>
      <c r="BT4" s="3334"/>
    </row>
    <row r="5" spans="2:74" ht="18" customHeight="1" x14ac:dyDescent="0.2">
      <c r="B5" s="2409"/>
      <c r="C5" s="2410"/>
      <c r="D5" s="2410"/>
      <c r="E5" s="2410"/>
      <c r="F5" s="2410"/>
      <c r="G5" s="2410"/>
      <c r="H5" s="2410"/>
      <c r="I5" s="2410"/>
      <c r="J5" s="2410"/>
      <c r="K5" s="2410"/>
      <c r="L5" s="2411"/>
      <c r="M5" s="3398" t="s">
        <v>28</v>
      </c>
      <c r="N5" s="3399"/>
      <c r="O5" s="3399"/>
      <c r="P5" s="3399"/>
      <c r="Q5" s="3399"/>
      <c r="R5" s="3399"/>
      <c r="S5" s="3399"/>
      <c r="T5" s="3399"/>
      <c r="U5" s="3399"/>
      <c r="V5" s="3399"/>
      <c r="W5" s="3399"/>
      <c r="X5" s="3399"/>
      <c r="Y5" s="3399"/>
      <c r="Z5" s="3399"/>
      <c r="AA5" s="3399"/>
      <c r="AB5" s="3399"/>
      <c r="AC5" s="3399"/>
      <c r="AD5" s="3399"/>
      <c r="AE5" s="3400"/>
      <c r="AF5" s="851"/>
      <c r="AG5" s="3366">
        <f>Tabelle1!H3</f>
        <v>0</v>
      </c>
      <c r="AH5" s="3367"/>
      <c r="AI5" s="3367"/>
      <c r="AJ5" s="3367"/>
      <c r="AK5" s="3367"/>
      <c r="AL5" s="3367"/>
      <c r="AM5" s="3367"/>
      <c r="AN5" s="3367"/>
      <c r="AO5" s="3367"/>
      <c r="AP5" s="3367"/>
      <c r="AQ5" s="3367"/>
      <c r="AR5" s="3367"/>
      <c r="AS5" s="3367"/>
      <c r="AT5" s="3367"/>
      <c r="AU5" s="3367"/>
      <c r="AV5" s="3367"/>
      <c r="AW5" s="3367"/>
      <c r="AX5" s="3367"/>
      <c r="AY5" s="3367"/>
      <c r="AZ5" s="3367"/>
      <c r="BA5" s="3367"/>
      <c r="BB5" s="3367"/>
      <c r="BC5" s="3368"/>
      <c r="BD5" s="852"/>
      <c r="BE5" s="3369">
        <f>Tabelle1!I3</f>
        <v>0</v>
      </c>
      <c r="BF5" s="3370"/>
      <c r="BG5" s="3370"/>
      <c r="BH5" s="3371"/>
      <c r="BI5" s="852"/>
      <c r="BJ5" s="3372">
        <f>Tabelle1!J3</f>
        <v>0</v>
      </c>
      <c r="BK5" s="3372"/>
      <c r="BL5" s="3372"/>
      <c r="BM5" s="3372"/>
      <c r="BN5" s="3372"/>
      <c r="BO5" s="3372"/>
      <c r="BP5" s="3372"/>
      <c r="BQ5" s="3372"/>
      <c r="BR5" s="3372"/>
      <c r="BS5" s="3372"/>
      <c r="BT5" s="3373"/>
    </row>
    <row r="6" spans="2:74" ht="27" customHeight="1" x14ac:dyDescent="0.2">
      <c r="B6" s="3389"/>
      <c r="C6" s="3390"/>
      <c r="D6" s="3351" t="s">
        <v>91</v>
      </c>
      <c r="E6" s="3351"/>
      <c r="F6" s="3351"/>
      <c r="G6" s="3362" t="s">
        <v>524</v>
      </c>
      <c r="H6" s="3362"/>
      <c r="I6" s="3362"/>
      <c r="J6" s="3362"/>
      <c r="K6" s="3362"/>
      <c r="L6" s="3362"/>
      <c r="M6" s="3362"/>
      <c r="N6" s="3362"/>
      <c r="O6" s="3362"/>
      <c r="P6" s="3362"/>
      <c r="Q6" s="3362"/>
      <c r="R6" s="3362"/>
      <c r="S6" s="3362"/>
      <c r="T6" s="3362"/>
      <c r="U6" s="3362"/>
      <c r="V6" s="3362"/>
      <c r="W6" s="3362"/>
      <c r="X6" s="3362"/>
      <c r="Y6" s="3362"/>
      <c r="Z6" s="3362"/>
      <c r="AA6" s="3362"/>
      <c r="AB6" s="3362"/>
      <c r="AC6" s="3362"/>
      <c r="AD6" s="3362"/>
      <c r="AE6" s="3362"/>
      <c r="AF6" s="3362"/>
      <c r="AG6" s="3362"/>
      <c r="AH6" s="3362"/>
      <c r="AI6" s="3362"/>
      <c r="AJ6" s="3362"/>
      <c r="AK6" s="3362"/>
      <c r="AL6" s="3362"/>
      <c r="AM6" s="3362"/>
      <c r="AN6" s="3362"/>
      <c r="AO6" s="3362"/>
      <c r="AP6" s="3362"/>
      <c r="AQ6" s="3362"/>
      <c r="AR6" s="3362"/>
      <c r="AS6" s="3362"/>
      <c r="AT6" s="3362"/>
      <c r="AU6" s="3362"/>
      <c r="AV6" s="3362"/>
      <c r="AW6" s="3362"/>
      <c r="AX6" s="3362"/>
      <c r="AY6" s="3362"/>
      <c r="AZ6" s="3362"/>
      <c r="BA6" s="3362"/>
      <c r="BB6" s="3362"/>
      <c r="BC6" s="3362"/>
      <c r="BD6" s="3362"/>
      <c r="BE6" s="3362"/>
      <c r="BF6" s="3362"/>
      <c r="BG6" s="3362"/>
      <c r="BH6" s="3362"/>
      <c r="BI6" s="3362"/>
      <c r="BJ6" s="3362"/>
      <c r="BK6" s="3362"/>
      <c r="BL6" s="3362"/>
      <c r="BM6" s="3362"/>
      <c r="BN6" s="3362"/>
      <c r="BO6" s="3362"/>
      <c r="BP6" s="3362"/>
      <c r="BQ6" s="3362"/>
      <c r="BR6" s="3362"/>
      <c r="BS6" s="3362"/>
      <c r="BT6" s="3363"/>
      <c r="BV6" s="233" t="s">
        <v>1</v>
      </c>
    </row>
    <row r="7" spans="2:74" ht="24" customHeight="1" x14ac:dyDescent="0.2">
      <c r="B7" s="3389"/>
      <c r="C7" s="3390"/>
      <c r="D7" s="3335"/>
      <c r="E7" s="3335"/>
      <c r="F7" s="3335"/>
      <c r="G7" s="3433" t="s">
        <v>523</v>
      </c>
      <c r="H7" s="3433"/>
      <c r="I7" s="3433"/>
      <c r="J7" s="3433"/>
      <c r="K7" s="3433"/>
      <c r="L7" s="3433"/>
      <c r="M7" s="3433"/>
      <c r="N7" s="3433"/>
      <c r="O7" s="3433"/>
      <c r="P7" s="3433"/>
      <c r="Q7" s="3433"/>
      <c r="R7" s="3433"/>
      <c r="S7" s="3433"/>
      <c r="T7" s="3433"/>
      <c r="U7" s="3433"/>
      <c r="V7" s="3433"/>
      <c r="W7" s="3433"/>
      <c r="X7" s="3433"/>
      <c r="Y7" s="3433"/>
      <c r="Z7" s="3433"/>
      <c r="AA7" s="3433"/>
      <c r="AB7" s="3433"/>
      <c r="AC7" s="3433"/>
      <c r="AD7" s="3433"/>
      <c r="AE7" s="3433"/>
      <c r="AF7" s="3433"/>
      <c r="AG7" s="3433"/>
      <c r="AH7" s="3433"/>
      <c r="AI7" s="3433"/>
      <c r="AJ7" s="3433"/>
      <c r="AK7" s="3433"/>
      <c r="AL7" s="3433"/>
      <c r="AM7" s="3433"/>
      <c r="AN7" s="3433"/>
      <c r="AO7" s="3433"/>
      <c r="AP7" s="3433"/>
      <c r="AQ7" s="3433"/>
      <c r="AR7" s="3433"/>
      <c r="AS7" s="3433"/>
      <c r="AT7" s="3433"/>
      <c r="AU7" s="3433"/>
      <c r="AV7" s="3433"/>
      <c r="AW7" s="3433"/>
      <c r="AX7" s="3433"/>
      <c r="AY7" s="3433"/>
      <c r="AZ7" s="3433"/>
      <c r="BA7" s="3433"/>
      <c r="BB7" s="3433"/>
      <c r="BC7" s="3433"/>
      <c r="BD7" s="3433"/>
      <c r="BE7" s="3433"/>
      <c r="BF7" s="3433"/>
      <c r="BG7" s="3433"/>
      <c r="BH7" s="3433"/>
      <c r="BI7" s="3433"/>
      <c r="BJ7" s="3433"/>
      <c r="BK7" s="3433"/>
      <c r="BL7" s="3433"/>
      <c r="BM7" s="3433"/>
      <c r="BN7" s="3433"/>
      <c r="BO7" s="3433"/>
      <c r="BP7" s="3433"/>
      <c r="BQ7" s="3433"/>
      <c r="BR7" s="3433"/>
      <c r="BS7" s="3430"/>
      <c r="BT7" s="3431"/>
      <c r="BV7" s="228" t="s">
        <v>2</v>
      </c>
    </row>
    <row r="8" spans="2:74" ht="23.25" customHeight="1" thickBot="1" x14ac:dyDescent="0.25">
      <c r="B8" s="3349"/>
      <c r="C8" s="3350"/>
      <c r="D8" s="3335"/>
      <c r="E8" s="3335"/>
      <c r="F8" s="3335"/>
      <c r="G8" s="3433"/>
      <c r="H8" s="3433"/>
      <c r="I8" s="3433"/>
      <c r="J8" s="3433"/>
      <c r="K8" s="3433"/>
      <c r="L8" s="3433"/>
      <c r="M8" s="3433"/>
      <c r="N8" s="3433"/>
      <c r="O8" s="3433"/>
      <c r="P8" s="3433"/>
      <c r="Q8" s="3433"/>
      <c r="R8" s="3433"/>
      <c r="S8" s="3433"/>
      <c r="T8" s="3433"/>
      <c r="U8" s="3433"/>
      <c r="V8" s="3433"/>
      <c r="W8" s="3433"/>
      <c r="X8" s="3433"/>
      <c r="Y8" s="3433"/>
      <c r="Z8" s="3433"/>
      <c r="AA8" s="3433"/>
      <c r="AB8" s="3433"/>
      <c r="AC8" s="3433"/>
      <c r="AD8" s="3433"/>
      <c r="AE8" s="3433"/>
      <c r="AF8" s="3433"/>
      <c r="AG8" s="3433"/>
      <c r="AH8" s="3433"/>
      <c r="AI8" s="3433"/>
      <c r="AJ8" s="3433"/>
      <c r="AK8" s="3433"/>
      <c r="AL8" s="3433"/>
      <c r="AM8" s="3433"/>
      <c r="AN8" s="3433"/>
      <c r="AO8" s="3433"/>
      <c r="AP8" s="3433"/>
      <c r="AQ8" s="3433"/>
      <c r="AR8" s="3433"/>
      <c r="AS8" s="3433"/>
      <c r="AT8" s="3433"/>
      <c r="AU8" s="3433"/>
      <c r="AV8" s="3433"/>
      <c r="AW8" s="3433"/>
      <c r="AX8" s="3433"/>
      <c r="AY8" s="3433"/>
      <c r="AZ8" s="3433"/>
      <c r="BA8" s="3433"/>
      <c r="BB8" s="3433"/>
      <c r="BC8" s="3433"/>
      <c r="BD8" s="3433"/>
      <c r="BE8" s="3433"/>
      <c r="BF8" s="3433"/>
      <c r="BG8" s="3433"/>
      <c r="BH8" s="3433"/>
      <c r="BI8" s="3433"/>
      <c r="BJ8" s="3433"/>
      <c r="BK8" s="3433"/>
      <c r="BL8" s="3433"/>
      <c r="BM8" s="3433"/>
      <c r="BN8" s="3433"/>
      <c r="BO8" s="3433"/>
      <c r="BP8" s="3433"/>
      <c r="BQ8" s="3433"/>
      <c r="BR8" s="3433"/>
      <c r="BS8" s="3430"/>
      <c r="BT8" s="3431"/>
    </row>
    <row r="9" spans="2:74" ht="27" customHeight="1" thickBot="1" x14ac:dyDescent="0.3">
      <c r="B9" s="3352"/>
      <c r="C9" s="3353"/>
      <c r="D9" s="3353"/>
      <c r="E9" s="3353"/>
      <c r="F9" s="3353"/>
      <c r="G9" s="3432" t="s">
        <v>522</v>
      </c>
      <c r="H9" s="3432"/>
      <c r="I9" s="3432"/>
      <c r="J9" s="3432"/>
      <c r="K9" s="3432"/>
      <c r="L9" s="3432"/>
      <c r="M9" s="3432"/>
      <c r="N9" s="3432"/>
      <c r="O9" s="3432"/>
      <c r="P9" s="3432"/>
      <c r="Q9" s="3432"/>
      <c r="R9" s="3432"/>
      <c r="S9" s="3432"/>
      <c r="T9" s="3432"/>
      <c r="U9" s="3432"/>
      <c r="V9" s="3432"/>
      <c r="W9" s="3432"/>
      <c r="X9" s="3432"/>
      <c r="Y9" s="3432"/>
      <c r="Z9" s="3432"/>
      <c r="AA9" s="3432"/>
      <c r="AB9" s="3432"/>
      <c r="AC9" s="3432"/>
      <c r="AD9" s="3432"/>
      <c r="AE9" s="3432"/>
      <c r="AF9" s="3432"/>
      <c r="AG9" s="3432"/>
      <c r="AH9" s="3432"/>
      <c r="AI9" s="3432"/>
      <c r="AJ9" s="3432"/>
      <c r="AK9" s="3432"/>
      <c r="AL9" s="3432"/>
      <c r="AM9" s="3397" t="s">
        <v>521</v>
      </c>
      <c r="AN9" s="3397"/>
      <c r="AO9" s="3397"/>
      <c r="AP9" s="3397"/>
      <c r="AQ9" s="3434"/>
      <c r="AR9" s="3434"/>
      <c r="AS9" s="3434"/>
      <c r="AT9" s="3434"/>
      <c r="AU9" s="3434"/>
      <c r="AV9" s="3434"/>
      <c r="AW9" s="3434"/>
      <c r="AX9" s="3434"/>
      <c r="AY9" s="3434"/>
      <c r="AZ9" s="3434"/>
      <c r="BA9" s="3434"/>
      <c r="BB9" s="3434"/>
      <c r="BC9" s="3434"/>
      <c r="BD9" s="3434"/>
      <c r="BE9" s="3434"/>
      <c r="BF9" s="3434"/>
      <c r="BG9" s="3434"/>
      <c r="BH9" s="3434"/>
      <c r="BI9" s="3434"/>
      <c r="BJ9" s="3434"/>
      <c r="BK9" s="3434"/>
      <c r="BL9" s="3434"/>
      <c r="BM9" s="3434"/>
      <c r="BN9" s="3434"/>
      <c r="BO9" s="3434"/>
      <c r="BP9" s="3434"/>
      <c r="BQ9" s="3434"/>
      <c r="BR9" s="3434"/>
      <c r="BS9" s="3325"/>
      <c r="BT9" s="3326"/>
      <c r="BV9" s="362"/>
    </row>
    <row r="10" spans="2:74" ht="18" customHeight="1" x14ac:dyDescent="0.2">
      <c r="B10" s="3377"/>
      <c r="C10" s="3335"/>
      <c r="D10" s="3335"/>
      <c r="E10" s="3335"/>
      <c r="F10" s="3335"/>
      <c r="G10" s="3387" t="s">
        <v>520</v>
      </c>
      <c r="H10" s="3387"/>
      <c r="I10" s="3387"/>
      <c r="J10" s="3387"/>
      <c r="K10" s="3387"/>
      <c r="L10" s="3387"/>
      <c r="M10" s="3387"/>
      <c r="N10" s="3387"/>
      <c r="O10" s="3387"/>
      <c r="P10" s="3387"/>
      <c r="Q10" s="3387"/>
      <c r="R10" s="3387"/>
      <c r="S10" s="3387"/>
      <c r="T10" s="3387"/>
      <c r="U10" s="3387"/>
      <c r="V10" s="3387"/>
      <c r="W10" s="3387"/>
      <c r="X10" s="3387"/>
      <c r="Y10" s="3387"/>
      <c r="Z10" s="3387"/>
      <c r="AA10" s="3387"/>
      <c r="AB10" s="3387"/>
      <c r="AC10" s="3387"/>
      <c r="AD10" s="3387"/>
      <c r="AE10" s="3387"/>
      <c r="AF10" s="3387"/>
      <c r="AG10" s="3387"/>
      <c r="AH10" s="3387"/>
      <c r="AI10" s="3387"/>
      <c r="AJ10" s="3387"/>
      <c r="AK10" s="3387"/>
      <c r="AL10" s="3387"/>
      <c r="AM10" s="3387"/>
      <c r="AN10" s="3387"/>
      <c r="AO10" s="3387"/>
      <c r="AP10" s="3387"/>
      <c r="AQ10" s="3387"/>
      <c r="AR10" s="3387"/>
      <c r="AS10" s="3387"/>
      <c r="AT10" s="3387"/>
      <c r="AU10" s="3387"/>
      <c r="AV10" s="3387"/>
      <c r="AW10" s="3387"/>
      <c r="AX10" s="3387"/>
      <c r="AY10" s="3387"/>
      <c r="AZ10" s="3387"/>
      <c r="BA10" s="3387"/>
      <c r="BB10" s="3387"/>
      <c r="BC10" s="3387"/>
      <c r="BD10" s="3387"/>
      <c r="BE10" s="3387"/>
      <c r="BF10" s="3387"/>
      <c r="BG10" s="3387"/>
      <c r="BH10" s="3387"/>
      <c r="BI10" s="3387"/>
      <c r="BJ10" s="3387"/>
      <c r="BK10" s="3387"/>
      <c r="BL10" s="3387"/>
      <c r="BM10" s="3387"/>
      <c r="BN10" s="3387"/>
      <c r="BO10" s="3387"/>
      <c r="BP10" s="3387"/>
      <c r="BQ10" s="3387"/>
      <c r="BR10" s="3387"/>
      <c r="BS10" s="3387"/>
      <c r="BT10" s="3388"/>
    </row>
    <row r="11" spans="2:74" ht="23.25" customHeight="1" x14ac:dyDescent="0.2">
      <c r="B11" s="3327"/>
      <c r="C11" s="3328"/>
      <c r="D11" s="3335"/>
      <c r="E11" s="3335"/>
      <c r="F11" s="3335"/>
      <c r="G11" s="3340" t="s">
        <v>519</v>
      </c>
      <c r="H11" s="3340"/>
      <c r="I11" s="3340"/>
      <c r="J11" s="3340"/>
      <c r="K11" s="3340"/>
      <c r="L11" s="3340"/>
      <c r="M11" s="3340"/>
      <c r="N11" s="3340"/>
      <c r="O11" s="3340"/>
      <c r="P11" s="3340"/>
      <c r="Q11" s="3340"/>
      <c r="R11" s="3340"/>
      <c r="S11" s="3340"/>
      <c r="T11" s="3340"/>
      <c r="U11" s="3340"/>
      <c r="V11" s="3340"/>
      <c r="W11" s="3340"/>
      <c r="X11" s="3340"/>
      <c r="Y11" s="3340"/>
      <c r="Z11" s="3340"/>
      <c r="AA11" s="3340"/>
      <c r="AB11" s="3340"/>
      <c r="AC11" s="3340"/>
      <c r="AD11" s="3340"/>
      <c r="AE11" s="3340"/>
      <c r="AF11" s="3340"/>
      <c r="AG11" s="3340"/>
      <c r="AH11" s="3340"/>
      <c r="AI11" s="3340"/>
      <c r="AJ11" s="3340"/>
      <c r="AK11" s="3340"/>
      <c r="AL11" s="3340"/>
      <c r="AM11" s="3340"/>
      <c r="AN11" s="3340"/>
      <c r="AO11" s="3340"/>
      <c r="AP11" s="3340"/>
      <c r="AQ11" s="3340"/>
      <c r="AR11" s="3340"/>
      <c r="AS11" s="3340"/>
      <c r="AT11" s="3340"/>
      <c r="AU11" s="3340"/>
      <c r="AV11" s="3340"/>
      <c r="AW11" s="3340"/>
      <c r="AX11" s="3340"/>
      <c r="AY11" s="3340"/>
      <c r="AZ11" s="3340"/>
      <c r="BA11" s="3340"/>
      <c r="BB11" s="3340"/>
      <c r="BC11" s="3340"/>
      <c r="BD11" s="3340"/>
      <c r="BE11" s="3340"/>
      <c r="BF11" s="3340"/>
      <c r="BG11" s="3340"/>
      <c r="BH11" s="3340"/>
      <c r="BI11" s="3340"/>
      <c r="BJ11" s="3340"/>
      <c r="BK11" s="3340"/>
      <c r="BL11" s="3340"/>
      <c r="BM11" s="3340"/>
      <c r="BN11" s="3340"/>
      <c r="BO11" s="3340"/>
      <c r="BP11" s="3340"/>
      <c r="BQ11" s="3340"/>
      <c r="BR11" s="3340"/>
      <c r="BS11" s="3336"/>
      <c r="BT11" s="3337"/>
    </row>
    <row r="12" spans="2:74" ht="23.25" customHeight="1" thickBot="1" x14ac:dyDescent="0.25">
      <c r="B12" s="3389"/>
      <c r="C12" s="3390"/>
      <c r="D12" s="3328"/>
      <c r="E12" s="3328"/>
      <c r="F12" s="3328"/>
      <c r="G12" s="3341"/>
      <c r="H12" s="3341"/>
      <c r="I12" s="3341"/>
      <c r="J12" s="3341"/>
      <c r="K12" s="3341"/>
      <c r="L12" s="3341"/>
      <c r="M12" s="3341"/>
      <c r="N12" s="3341"/>
      <c r="O12" s="3341"/>
      <c r="P12" s="3341"/>
      <c r="Q12" s="3341"/>
      <c r="R12" s="3341"/>
      <c r="S12" s="3341"/>
      <c r="T12" s="3341"/>
      <c r="U12" s="3341"/>
      <c r="V12" s="3341"/>
      <c r="W12" s="3341"/>
      <c r="X12" s="3341"/>
      <c r="Y12" s="3341"/>
      <c r="Z12" s="3341"/>
      <c r="AA12" s="3341"/>
      <c r="AB12" s="3341"/>
      <c r="AC12" s="3341"/>
      <c r="AD12" s="3341"/>
      <c r="AE12" s="3341"/>
      <c r="AF12" s="3341"/>
      <c r="AG12" s="3341"/>
      <c r="AH12" s="3341"/>
      <c r="AI12" s="3341"/>
      <c r="AJ12" s="3341"/>
      <c r="AK12" s="3341"/>
      <c r="AL12" s="3341"/>
      <c r="AM12" s="3341"/>
      <c r="AN12" s="3341"/>
      <c r="AO12" s="3341"/>
      <c r="AP12" s="3341"/>
      <c r="AQ12" s="3341"/>
      <c r="AR12" s="3341"/>
      <c r="AS12" s="3341"/>
      <c r="AT12" s="3341"/>
      <c r="AU12" s="3341"/>
      <c r="AV12" s="3341"/>
      <c r="AW12" s="3341"/>
      <c r="AX12" s="3341"/>
      <c r="AY12" s="3341"/>
      <c r="AZ12" s="3341"/>
      <c r="BA12" s="3341"/>
      <c r="BB12" s="3341"/>
      <c r="BC12" s="3341"/>
      <c r="BD12" s="3341"/>
      <c r="BE12" s="3341"/>
      <c r="BF12" s="3341"/>
      <c r="BG12" s="3341"/>
      <c r="BH12" s="3341"/>
      <c r="BI12" s="3341"/>
      <c r="BJ12" s="3341"/>
      <c r="BK12" s="3341"/>
      <c r="BL12" s="3341"/>
      <c r="BM12" s="3341"/>
      <c r="BN12" s="3341"/>
      <c r="BO12" s="3341"/>
      <c r="BP12" s="3341"/>
      <c r="BQ12" s="3341"/>
      <c r="BR12" s="3341"/>
      <c r="BS12" s="3338"/>
      <c r="BT12" s="3339"/>
    </row>
    <row r="13" spans="2:74" ht="27" customHeight="1" thickBot="1" x14ac:dyDescent="0.25">
      <c r="B13" s="3349"/>
      <c r="C13" s="3350"/>
      <c r="D13" s="3351" t="s">
        <v>92</v>
      </c>
      <c r="E13" s="3351"/>
      <c r="F13" s="3351"/>
      <c r="G13" s="3362" t="s">
        <v>749</v>
      </c>
      <c r="H13" s="3362"/>
      <c r="I13" s="3362"/>
      <c r="J13" s="3362"/>
      <c r="K13" s="3362"/>
      <c r="L13" s="3362"/>
      <c r="M13" s="3362"/>
      <c r="N13" s="3362"/>
      <c r="O13" s="3362"/>
      <c r="P13" s="3362"/>
      <c r="Q13" s="3362"/>
      <c r="R13" s="3362"/>
      <c r="S13" s="3362"/>
      <c r="T13" s="3362"/>
      <c r="U13" s="3362"/>
      <c r="V13" s="3362"/>
      <c r="W13" s="3362"/>
      <c r="X13" s="3362"/>
      <c r="Y13" s="3362"/>
      <c r="Z13" s="3362"/>
      <c r="AA13" s="3362"/>
      <c r="AB13" s="3362"/>
      <c r="AC13" s="3362"/>
      <c r="AD13" s="3362"/>
      <c r="AE13" s="3362"/>
      <c r="AF13" s="3362"/>
      <c r="AG13" s="3362"/>
      <c r="AH13" s="3362"/>
      <c r="AI13" s="3362"/>
      <c r="AJ13" s="3362"/>
      <c r="AK13" s="3362"/>
      <c r="AL13" s="3362"/>
      <c r="AM13" s="3362"/>
      <c r="AN13" s="3362"/>
      <c r="AO13" s="3362"/>
      <c r="AP13" s="3362"/>
      <c r="AQ13" s="3362"/>
      <c r="AR13" s="3362"/>
      <c r="AS13" s="3362"/>
      <c r="AT13" s="3362"/>
      <c r="AU13" s="3362"/>
      <c r="AV13" s="3362"/>
      <c r="AW13" s="3362"/>
      <c r="AX13" s="3362"/>
      <c r="AY13" s="3362"/>
      <c r="AZ13" s="3362"/>
      <c r="BA13" s="3362"/>
      <c r="BB13" s="3362"/>
      <c r="BC13" s="3362"/>
      <c r="BD13" s="3362"/>
      <c r="BE13" s="3362"/>
      <c r="BF13" s="3362"/>
      <c r="BG13" s="3362"/>
      <c r="BH13" s="3362"/>
      <c r="BI13" s="3362"/>
      <c r="BJ13" s="3362"/>
      <c r="BK13" s="3362"/>
      <c r="BL13" s="3362"/>
      <c r="BM13" s="3362"/>
      <c r="BN13" s="3362"/>
      <c r="BO13" s="3362"/>
      <c r="BP13" s="3362"/>
      <c r="BQ13" s="3362"/>
      <c r="BR13" s="3362"/>
      <c r="BS13" s="3362"/>
      <c r="BT13" s="3363"/>
      <c r="BV13" s="361"/>
    </row>
    <row r="14" spans="2:74" ht="23.25" customHeight="1" x14ac:dyDescent="0.2">
      <c r="B14" s="3377"/>
      <c r="C14" s="3335"/>
      <c r="D14" s="3335"/>
      <c r="E14" s="3335"/>
      <c r="F14" s="3335"/>
      <c r="G14" s="3343" t="s">
        <v>518</v>
      </c>
      <c r="H14" s="3343"/>
      <c r="I14" s="3343"/>
      <c r="J14" s="3343"/>
      <c r="K14" s="3343"/>
      <c r="L14" s="3343"/>
      <c r="M14" s="3343"/>
      <c r="N14" s="3343"/>
      <c r="O14" s="3343"/>
      <c r="P14" s="3343"/>
      <c r="Q14" s="3343"/>
      <c r="R14" s="3343"/>
      <c r="S14" s="3343"/>
      <c r="T14" s="3343"/>
      <c r="U14" s="3343"/>
      <c r="V14" s="3343"/>
      <c r="W14" s="3343"/>
      <c r="X14" s="3343"/>
      <c r="Y14" s="3343"/>
      <c r="Z14" s="3343"/>
      <c r="AA14" s="3343"/>
      <c r="AB14" s="3343"/>
      <c r="AC14" s="3343"/>
      <c r="AD14" s="3343"/>
      <c r="AE14" s="3343"/>
      <c r="AF14" s="3343"/>
      <c r="AG14" s="3343"/>
      <c r="AH14" s="3343"/>
      <c r="AI14" s="3343"/>
      <c r="AJ14" s="3343"/>
      <c r="AK14" s="3343"/>
      <c r="AL14" s="3343"/>
      <c r="AM14" s="3343"/>
      <c r="AN14" s="3343"/>
      <c r="AO14" s="3343"/>
      <c r="AP14" s="3343"/>
      <c r="AQ14" s="3343"/>
      <c r="AR14" s="3343"/>
      <c r="AS14" s="3343"/>
      <c r="AT14" s="3343"/>
      <c r="AU14" s="3343"/>
      <c r="AV14" s="3343"/>
      <c r="AW14" s="3343"/>
      <c r="AX14" s="3343"/>
      <c r="AY14" s="3343"/>
      <c r="AZ14" s="3343"/>
      <c r="BA14" s="3343"/>
      <c r="BB14" s="3343"/>
      <c r="BC14" s="3343"/>
      <c r="BD14" s="3343"/>
      <c r="BE14" s="3343"/>
      <c r="BF14" s="3343"/>
      <c r="BG14" s="3343"/>
      <c r="BH14" s="3343"/>
      <c r="BI14" s="3343"/>
      <c r="BJ14" s="3343"/>
      <c r="BK14" s="3343"/>
      <c r="BL14" s="3343"/>
      <c r="BM14" s="3343"/>
      <c r="BN14" s="3343"/>
      <c r="BO14" s="3343"/>
      <c r="BP14" s="3343"/>
      <c r="BQ14" s="3343"/>
      <c r="BR14" s="3343"/>
      <c r="BS14" s="3343"/>
      <c r="BT14" s="3376"/>
    </row>
    <row r="15" spans="2:74" ht="27" customHeight="1" x14ac:dyDescent="0.2">
      <c r="B15" s="3352"/>
      <c r="C15" s="3353"/>
      <c r="D15" s="3353"/>
      <c r="E15" s="3353"/>
      <c r="F15" s="3353"/>
      <c r="G15" s="3429" t="s">
        <v>517</v>
      </c>
      <c r="H15" s="3429"/>
      <c r="I15" s="3429"/>
      <c r="J15" s="3429"/>
      <c r="K15" s="3429"/>
      <c r="L15" s="3429"/>
      <c r="M15" s="3429"/>
      <c r="N15" s="3429"/>
      <c r="O15" s="3429"/>
      <c r="P15" s="3429"/>
      <c r="Q15" s="3429"/>
      <c r="R15" s="3429"/>
      <c r="S15" s="3429"/>
      <c r="T15" s="3429"/>
      <c r="U15" s="3429"/>
      <c r="V15" s="3429"/>
      <c r="W15" s="3375"/>
      <c r="X15" s="3375"/>
      <c r="Y15" s="3375"/>
      <c r="Z15" s="3375"/>
      <c r="AA15" s="3375"/>
      <c r="AB15" s="3375"/>
      <c r="AC15" s="3347" t="s">
        <v>11</v>
      </c>
      <c r="AD15" s="3347"/>
      <c r="AE15" s="3348"/>
      <c r="AF15" s="3348"/>
      <c r="AG15" s="3348"/>
      <c r="AH15" s="3348"/>
      <c r="AI15" s="3348"/>
      <c r="AJ15" s="3348"/>
      <c r="AK15" s="3347" t="s">
        <v>11</v>
      </c>
      <c r="AL15" s="3347"/>
      <c r="AM15" s="3374"/>
      <c r="AN15" s="3374"/>
      <c r="AO15" s="3374"/>
      <c r="AP15" s="3374"/>
      <c r="AQ15" s="3374"/>
      <c r="AR15" s="3374"/>
      <c r="AS15" s="3374"/>
      <c r="AT15" s="3374"/>
      <c r="AU15" s="3374"/>
      <c r="AV15" s="3374"/>
      <c r="AW15" s="3374"/>
      <c r="AX15" s="3374"/>
      <c r="AY15" s="3374"/>
      <c r="AZ15" s="3374"/>
      <c r="BA15" s="3374"/>
      <c r="BB15" s="3374"/>
      <c r="BC15" s="4416" t="s">
        <v>988</v>
      </c>
      <c r="BD15" s="4417"/>
      <c r="BE15" s="4417"/>
      <c r="BF15" s="4417"/>
      <c r="BG15" s="4417"/>
      <c r="BH15" s="4417"/>
      <c r="BI15" s="4417"/>
      <c r="BJ15" s="4417"/>
      <c r="BK15" s="4417"/>
      <c r="BL15" s="4417"/>
      <c r="BM15" s="4417"/>
      <c r="BN15" s="4417"/>
      <c r="BO15" s="4417"/>
      <c r="BP15" s="4417"/>
      <c r="BQ15" s="4417"/>
      <c r="BR15" s="4417"/>
      <c r="BS15" s="4417"/>
      <c r="BT15" s="4417"/>
      <c r="BU15" s="661"/>
    </row>
    <row r="16" spans="2:74" s="865" customFormat="1" ht="27" customHeight="1" x14ac:dyDescent="0.2">
      <c r="B16" s="3352"/>
      <c r="C16" s="3353"/>
      <c r="D16" s="3353"/>
      <c r="E16" s="3353"/>
      <c r="F16" s="3353"/>
      <c r="G16" s="3429" t="s">
        <v>989</v>
      </c>
      <c r="H16" s="3429"/>
      <c r="I16" s="3429"/>
      <c r="J16" s="3429"/>
      <c r="K16" s="3429"/>
      <c r="L16" s="3429"/>
      <c r="M16" s="3429"/>
      <c r="N16" s="3429"/>
      <c r="O16" s="3429"/>
      <c r="P16" s="3429"/>
      <c r="Q16" s="3429"/>
      <c r="R16" s="3429"/>
      <c r="S16" s="3429"/>
      <c r="T16" s="3429"/>
      <c r="U16" s="3429"/>
      <c r="V16" s="3429"/>
      <c r="W16" s="4418"/>
      <c r="X16" s="4418"/>
      <c r="Y16" s="4418"/>
      <c r="Z16" s="4418"/>
      <c r="AA16" s="4418"/>
      <c r="AB16" s="4418"/>
      <c r="AC16" s="4418"/>
      <c r="AD16" s="4418"/>
      <c r="AE16" s="4418"/>
      <c r="AF16" s="4418"/>
      <c r="AG16" s="4418"/>
      <c r="AH16" s="4418"/>
      <c r="AI16" s="4418"/>
      <c r="AJ16" s="4418"/>
      <c r="AK16" s="4418"/>
      <c r="AL16" s="4418"/>
      <c r="AM16" s="4418"/>
      <c r="AN16" s="4418"/>
      <c r="AO16" s="4418"/>
      <c r="AP16" s="4418"/>
      <c r="AQ16" s="4418"/>
      <c r="AR16" s="4418"/>
      <c r="AS16" s="4418"/>
      <c r="AT16" s="4418"/>
      <c r="AU16" s="4418"/>
      <c r="AV16" s="4418"/>
      <c r="AW16" s="4418"/>
      <c r="AX16" s="4418"/>
      <c r="AY16" s="4418"/>
      <c r="AZ16" s="4418"/>
      <c r="BA16" s="4418"/>
      <c r="BB16" s="4418"/>
      <c r="BC16" s="4416"/>
      <c r="BD16" s="4417"/>
      <c r="BE16" s="4417"/>
      <c r="BF16" s="4417"/>
      <c r="BG16" s="4417"/>
      <c r="BH16" s="4417"/>
      <c r="BI16" s="4417"/>
      <c r="BJ16" s="4417"/>
      <c r="BK16" s="4417"/>
      <c r="BL16" s="4417"/>
      <c r="BM16" s="4417"/>
      <c r="BN16" s="4417"/>
      <c r="BO16" s="4417"/>
      <c r="BP16" s="4417"/>
      <c r="BQ16" s="4417"/>
      <c r="BR16" s="4417"/>
      <c r="BS16" s="4417"/>
      <c r="BT16" s="4417"/>
      <c r="BU16" s="661"/>
    </row>
    <row r="17" spans="2:72" ht="6" customHeight="1" x14ac:dyDescent="0.2">
      <c r="B17" s="3327"/>
      <c r="C17" s="3328"/>
      <c r="D17" s="3328"/>
      <c r="E17" s="3328"/>
      <c r="F17" s="3328"/>
      <c r="G17" s="3328"/>
      <c r="H17" s="3328"/>
      <c r="I17" s="3328"/>
      <c r="J17" s="3328"/>
      <c r="K17" s="3328"/>
      <c r="L17" s="3328"/>
      <c r="M17" s="3328"/>
      <c r="N17" s="3328"/>
      <c r="O17" s="3328"/>
      <c r="P17" s="3328"/>
      <c r="Q17" s="3328"/>
      <c r="R17" s="3328"/>
      <c r="S17" s="3328"/>
      <c r="T17" s="3328"/>
      <c r="U17" s="3328"/>
      <c r="V17" s="3328"/>
      <c r="W17" s="3328"/>
      <c r="X17" s="3328"/>
      <c r="Y17" s="3328"/>
      <c r="Z17" s="3328"/>
      <c r="AA17" s="3328"/>
      <c r="AB17" s="3328"/>
      <c r="AC17" s="3328"/>
      <c r="AD17" s="3328"/>
      <c r="AE17" s="3328"/>
      <c r="AF17" s="3328"/>
      <c r="AG17" s="3328"/>
      <c r="AH17" s="3328"/>
      <c r="AI17" s="3328"/>
      <c r="AJ17" s="3328"/>
      <c r="AK17" s="3328"/>
      <c r="AL17" s="3328"/>
      <c r="AM17" s="3328"/>
      <c r="AN17" s="3328"/>
      <c r="AO17" s="3328"/>
      <c r="AP17" s="3328"/>
      <c r="AQ17" s="3328"/>
      <c r="AR17" s="3328"/>
      <c r="AS17" s="3328"/>
      <c r="AT17" s="3328"/>
      <c r="AU17" s="3328"/>
      <c r="AV17" s="3328"/>
      <c r="AW17" s="3328"/>
      <c r="AX17" s="3328"/>
      <c r="AY17" s="3328"/>
      <c r="AZ17" s="3328"/>
      <c r="BA17" s="3328"/>
      <c r="BB17" s="3328"/>
      <c r="BC17" s="3328"/>
      <c r="BD17" s="3328"/>
      <c r="BE17" s="3328"/>
      <c r="BF17" s="3328"/>
      <c r="BG17" s="3328"/>
      <c r="BH17" s="3328"/>
      <c r="BI17" s="3328"/>
      <c r="BJ17" s="3328"/>
      <c r="BK17" s="3328"/>
      <c r="BL17" s="3328"/>
      <c r="BM17" s="3328"/>
      <c r="BN17" s="3328"/>
      <c r="BO17" s="3328"/>
      <c r="BP17" s="3328"/>
      <c r="BQ17" s="3328"/>
      <c r="BR17" s="3328"/>
      <c r="BS17" s="3328"/>
      <c r="BT17" s="3329"/>
    </row>
    <row r="18" spans="2:72" ht="27" customHeight="1" x14ac:dyDescent="0.2">
      <c r="B18" s="3349"/>
      <c r="C18" s="3350"/>
      <c r="D18" s="3351" t="s">
        <v>93</v>
      </c>
      <c r="E18" s="3351"/>
      <c r="F18" s="3351"/>
      <c r="G18" s="3362" t="s">
        <v>750</v>
      </c>
      <c r="H18" s="3362"/>
      <c r="I18" s="3362"/>
      <c r="J18" s="3362"/>
      <c r="K18" s="3362"/>
      <c r="L18" s="3362"/>
      <c r="M18" s="3362"/>
      <c r="N18" s="3362"/>
      <c r="O18" s="3362"/>
      <c r="P18" s="3362"/>
      <c r="Q18" s="3362"/>
      <c r="R18" s="3362"/>
      <c r="S18" s="3362"/>
      <c r="T18" s="3362"/>
      <c r="U18" s="3362"/>
      <c r="V18" s="3362"/>
      <c r="W18" s="3362"/>
      <c r="X18" s="3362"/>
      <c r="Y18" s="3362"/>
      <c r="Z18" s="3362"/>
      <c r="AA18" s="3362"/>
      <c r="AB18" s="3362"/>
      <c r="AC18" s="3362"/>
      <c r="AD18" s="3362"/>
      <c r="AE18" s="3362"/>
      <c r="AF18" s="3362"/>
      <c r="AG18" s="3362"/>
      <c r="AH18" s="3362"/>
      <c r="AI18" s="3362"/>
      <c r="AJ18" s="3362"/>
      <c r="AK18" s="3362"/>
      <c r="AL18" s="3362"/>
      <c r="AM18" s="3362"/>
      <c r="AN18" s="3362"/>
      <c r="AO18" s="3362"/>
      <c r="AP18" s="3362"/>
      <c r="AQ18" s="3362"/>
      <c r="AR18" s="3362"/>
      <c r="AS18" s="3362"/>
      <c r="AT18" s="3362"/>
      <c r="AU18" s="3362"/>
      <c r="AV18" s="3362"/>
      <c r="AW18" s="3362"/>
      <c r="AX18" s="3362"/>
      <c r="AY18" s="3362"/>
      <c r="AZ18" s="3362"/>
      <c r="BA18" s="3362"/>
      <c r="BB18" s="3362"/>
      <c r="BC18" s="3362"/>
      <c r="BD18" s="3362"/>
      <c r="BE18" s="3362"/>
      <c r="BF18" s="3362"/>
      <c r="BG18" s="3362"/>
      <c r="BH18" s="3362"/>
      <c r="BI18" s="3362"/>
      <c r="BJ18" s="3362"/>
      <c r="BK18" s="3362"/>
      <c r="BL18" s="3362"/>
      <c r="BM18" s="3362"/>
      <c r="BN18" s="3362"/>
      <c r="BO18" s="3362"/>
      <c r="BP18" s="3362"/>
      <c r="BQ18" s="3362"/>
      <c r="BR18" s="3362"/>
      <c r="BS18" s="3362"/>
      <c r="BT18" s="3363"/>
    </row>
    <row r="19" spans="2:72" ht="27" customHeight="1" x14ac:dyDescent="0.2">
      <c r="B19" s="3352"/>
      <c r="C19" s="3353"/>
      <c r="D19" s="3353"/>
      <c r="E19" s="3353"/>
      <c r="F19" s="3353"/>
      <c r="G19" s="3343" t="s">
        <v>752</v>
      </c>
      <c r="H19" s="3343"/>
      <c r="I19" s="3343"/>
      <c r="J19" s="3343"/>
      <c r="K19" s="3343"/>
      <c r="L19" s="3343"/>
      <c r="M19" s="3343"/>
      <c r="N19" s="3343"/>
      <c r="O19" s="3343"/>
      <c r="P19" s="3343"/>
      <c r="Q19" s="3343"/>
      <c r="R19" s="3343"/>
      <c r="S19" s="3343"/>
      <c r="T19" s="3343"/>
      <c r="U19" s="3343"/>
      <c r="V19" s="3343"/>
      <c r="W19" s="3364"/>
      <c r="X19" s="3364"/>
      <c r="Y19" s="3364"/>
      <c r="Z19" s="3364"/>
      <c r="AA19" s="3364"/>
      <c r="AB19" s="3364"/>
      <c r="AC19" s="3364"/>
      <c r="AD19" s="3364"/>
      <c r="AE19" s="3364"/>
      <c r="AF19" s="3364"/>
      <c r="AG19" s="3364"/>
      <c r="AH19" s="3364"/>
      <c r="AI19" s="3364"/>
      <c r="AJ19" s="3364"/>
      <c r="AK19" s="3364"/>
      <c r="AL19" s="3364"/>
      <c r="AM19" s="3364"/>
      <c r="AN19" s="3364"/>
      <c r="AO19" s="3364"/>
      <c r="AP19" s="3364"/>
      <c r="AQ19" s="3364"/>
      <c r="AR19" s="3364"/>
      <c r="AS19" s="3364"/>
      <c r="AT19" s="3364"/>
      <c r="AU19" s="3364"/>
      <c r="AV19" s="3364"/>
      <c r="AW19" s="3364"/>
      <c r="AX19" s="3364"/>
      <c r="AY19" s="3364"/>
      <c r="AZ19" s="3364"/>
      <c r="BA19" s="3364"/>
      <c r="BB19" s="3364"/>
      <c r="BC19" s="3364"/>
      <c r="BD19" s="3364"/>
      <c r="BE19" s="3364"/>
      <c r="BF19" s="3364"/>
      <c r="BG19" s="3364"/>
      <c r="BH19" s="3364"/>
      <c r="BI19" s="3364"/>
      <c r="BJ19" s="3364"/>
      <c r="BK19" s="3364"/>
      <c r="BL19" s="3364"/>
      <c r="BM19" s="3364"/>
      <c r="BN19" s="3364"/>
      <c r="BO19" s="3364"/>
      <c r="BP19" s="3364"/>
      <c r="BQ19" s="3364"/>
      <c r="BR19" s="3364"/>
      <c r="BS19" s="3325"/>
      <c r="BT19" s="3326"/>
    </row>
    <row r="20" spans="2:72" ht="27" customHeight="1" x14ac:dyDescent="0.2">
      <c r="B20" s="3352"/>
      <c r="C20" s="3353"/>
      <c r="D20" s="3353"/>
      <c r="E20" s="3353"/>
      <c r="F20" s="3353"/>
      <c r="G20" s="3343" t="s">
        <v>516</v>
      </c>
      <c r="H20" s="3343"/>
      <c r="I20" s="3343"/>
      <c r="J20" s="3343"/>
      <c r="K20" s="3343"/>
      <c r="L20" s="3343"/>
      <c r="M20" s="3343"/>
      <c r="N20" s="3343"/>
      <c r="O20" s="3343"/>
      <c r="P20" s="3343"/>
      <c r="Q20" s="3343"/>
      <c r="R20" s="3343"/>
      <c r="S20" s="3343"/>
      <c r="T20" s="3343"/>
      <c r="U20" s="3343"/>
      <c r="V20" s="3343"/>
      <c r="W20" s="3364"/>
      <c r="X20" s="3364"/>
      <c r="Y20" s="3364"/>
      <c r="Z20" s="3364"/>
      <c r="AA20" s="3364"/>
      <c r="AB20" s="3364"/>
      <c r="AC20" s="3364"/>
      <c r="AD20" s="3364"/>
      <c r="AE20" s="3364"/>
      <c r="AF20" s="3364"/>
      <c r="AG20" s="3364"/>
      <c r="AH20" s="3364"/>
      <c r="AI20" s="3364"/>
      <c r="AJ20" s="3364"/>
      <c r="AK20" s="3364"/>
      <c r="AL20" s="3364"/>
      <c r="AM20" s="3364"/>
      <c r="AN20" s="3364"/>
      <c r="AO20" s="3364"/>
      <c r="AP20" s="3364"/>
      <c r="AQ20" s="3364"/>
      <c r="AR20" s="3364"/>
      <c r="AS20" s="3364"/>
      <c r="AT20" s="3364"/>
      <c r="AU20" s="3364"/>
      <c r="AV20" s="3364"/>
      <c r="AW20" s="3364"/>
      <c r="AX20" s="3364"/>
      <c r="AY20" s="3364"/>
      <c r="AZ20" s="3364"/>
      <c r="BA20" s="3364"/>
      <c r="BB20" s="3364"/>
      <c r="BC20" s="3364"/>
      <c r="BD20" s="3364"/>
      <c r="BE20" s="3364"/>
      <c r="BF20" s="3364"/>
      <c r="BG20" s="3364"/>
      <c r="BH20" s="3364"/>
      <c r="BI20" s="3364"/>
      <c r="BJ20" s="3364"/>
      <c r="BK20" s="3364"/>
      <c r="BL20" s="3364"/>
      <c r="BM20" s="3364"/>
      <c r="BN20" s="3364"/>
      <c r="BO20" s="3364"/>
      <c r="BP20" s="3364"/>
      <c r="BQ20" s="3364"/>
      <c r="BR20" s="3364"/>
      <c r="BS20" s="3325"/>
      <c r="BT20" s="3326"/>
    </row>
    <row r="21" spans="2:72" ht="27" customHeight="1" x14ac:dyDescent="0.2">
      <c r="B21" s="3354"/>
      <c r="C21" s="3355"/>
      <c r="D21" s="3355"/>
      <c r="E21" s="3355"/>
      <c r="F21" s="3355"/>
      <c r="G21" s="3343" t="s">
        <v>512</v>
      </c>
      <c r="H21" s="3343"/>
      <c r="I21" s="3343"/>
      <c r="J21" s="3343"/>
      <c r="K21" s="3343"/>
      <c r="L21" s="3343"/>
      <c r="M21" s="3343"/>
      <c r="N21" s="3343"/>
      <c r="O21" s="3343"/>
      <c r="P21" s="3343"/>
      <c r="Q21" s="3343"/>
      <c r="R21" s="3343"/>
      <c r="S21" s="3343"/>
      <c r="T21" s="3343"/>
      <c r="U21" s="3343"/>
      <c r="V21" s="3343"/>
      <c r="W21" s="3361" t="s">
        <v>59</v>
      </c>
      <c r="X21" s="3361"/>
      <c r="Y21" s="3361" t="s">
        <v>511</v>
      </c>
      <c r="Z21" s="3361"/>
      <c r="AA21" s="359"/>
      <c r="AB21" s="3356"/>
      <c r="AC21" s="3356"/>
      <c r="AD21" s="3356"/>
      <c r="AE21" s="3356"/>
      <c r="AF21" s="358"/>
      <c r="AG21" s="3356"/>
      <c r="AH21" s="3356"/>
      <c r="AI21" s="3356"/>
      <c r="AJ21" s="3356"/>
      <c r="AK21" s="3356"/>
      <c r="AL21" s="3356"/>
      <c r="AM21" s="3356"/>
      <c r="AN21" s="3356"/>
      <c r="AO21" s="3356"/>
      <c r="AP21" s="3356"/>
      <c r="AQ21" s="3356"/>
      <c r="AR21" s="3356"/>
      <c r="AS21" s="3356"/>
      <c r="AT21" s="3356"/>
      <c r="AU21" s="3356"/>
      <c r="AV21" s="3356"/>
      <c r="AW21" s="358"/>
      <c r="AX21" s="3356"/>
      <c r="AY21" s="3356"/>
      <c r="AZ21" s="3356"/>
      <c r="BA21" s="3356"/>
      <c r="BB21" s="3356"/>
      <c r="BC21" s="3356"/>
      <c r="BD21" s="3356"/>
      <c r="BE21" s="3356"/>
      <c r="BF21" s="3356"/>
      <c r="BG21" s="3356"/>
      <c r="BH21" s="3356"/>
      <c r="BI21" s="3356"/>
      <c r="BJ21" s="3356"/>
      <c r="BK21" s="3356"/>
      <c r="BL21" s="3356"/>
      <c r="BM21" s="3356"/>
      <c r="BN21" s="3356"/>
      <c r="BO21" s="3356"/>
      <c r="BP21" s="3356"/>
      <c r="BQ21" s="3356"/>
      <c r="BS21" s="3357"/>
      <c r="BT21" s="3358"/>
    </row>
    <row r="22" spans="2:72" s="233" customFormat="1" ht="9.75" customHeight="1" x14ac:dyDescent="0.2">
      <c r="B22" s="3354"/>
      <c r="C22" s="3355"/>
      <c r="D22" s="3355"/>
      <c r="E22" s="3355"/>
      <c r="F22" s="3355"/>
      <c r="G22" s="3408"/>
      <c r="H22" s="3408"/>
      <c r="I22" s="3408"/>
      <c r="J22" s="3408"/>
      <c r="K22" s="3408"/>
      <c r="L22" s="3408"/>
      <c r="M22" s="3408"/>
      <c r="N22" s="3408"/>
      <c r="O22" s="3408"/>
      <c r="P22" s="3408"/>
      <c r="Q22" s="3408"/>
      <c r="R22" s="3408"/>
      <c r="S22" s="3408"/>
      <c r="T22" s="3408"/>
      <c r="U22" s="3408"/>
      <c r="V22" s="3409"/>
      <c r="W22" s="3344" t="s">
        <v>510</v>
      </c>
      <c r="X22" s="3359"/>
      <c r="Y22" s="3359"/>
      <c r="Z22" s="3360"/>
      <c r="AB22" s="3344" t="s">
        <v>509</v>
      </c>
      <c r="AC22" s="3345"/>
      <c r="AD22" s="3345"/>
      <c r="AE22" s="3346"/>
      <c r="AG22" s="3344" t="s">
        <v>508</v>
      </c>
      <c r="AH22" s="3345"/>
      <c r="AI22" s="3345"/>
      <c r="AJ22" s="3345"/>
      <c r="AK22" s="3345"/>
      <c r="AL22" s="3345"/>
      <c r="AM22" s="3345"/>
      <c r="AN22" s="3345"/>
      <c r="AO22" s="3345"/>
      <c r="AP22" s="3345"/>
      <c r="AQ22" s="3345"/>
      <c r="AR22" s="3345"/>
      <c r="AS22" s="3345"/>
      <c r="AT22" s="3345"/>
      <c r="AU22" s="3345"/>
      <c r="AV22" s="3346"/>
      <c r="AW22" s="622"/>
      <c r="AX22" s="3344" t="s">
        <v>872</v>
      </c>
      <c r="AY22" s="3345"/>
      <c r="AZ22" s="3345"/>
      <c r="BA22" s="3345"/>
      <c r="BB22" s="3345"/>
      <c r="BC22" s="3345"/>
      <c r="BD22" s="3345"/>
      <c r="BE22" s="3345"/>
      <c r="BF22" s="3345"/>
      <c r="BG22" s="3345"/>
      <c r="BH22" s="3345"/>
      <c r="BI22" s="3345"/>
      <c r="BJ22" s="3345"/>
      <c r="BK22" s="3345"/>
      <c r="BL22" s="3345"/>
      <c r="BM22" s="3345"/>
      <c r="BN22" s="3345"/>
      <c r="BO22" s="3345"/>
      <c r="BP22" s="3345"/>
      <c r="BQ22" s="3346"/>
      <c r="BS22" s="3357"/>
      <c r="BT22" s="3358"/>
    </row>
    <row r="23" spans="2:72" ht="27" customHeight="1" x14ac:dyDescent="0.2">
      <c r="B23" s="3352"/>
      <c r="C23" s="3353"/>
      <c r="D23" s="3353"/>
      <c r="E23" s="3353"/>
      <c r="F23" s="3353"/>
      <c r="G23" s="3343" t="s">
        <v>515</v>
      </c>
      <c r="H23" s="3343"/>
      <c r="I23" s="3343"/>
      <c r="J23" s="3343"/>
      <c r="K23" s="3343"/>
      <c r="L23" s="3343"/>
      <c r="M23" s="3343"/>
      <c r="N23" s="3343"/>
      <c r="O23" s="3343"/>
      <c r="P23" s="3343"/>
      <c r="Q23" s="3343"/>
      <c r="R23" s="3343"/>
      <c r="S23" s="3343"/>
      <c r="T23" s="3343"/>
      <c r="U23" s="3343"/>
      <c r="V23" s="3343"/>
      <c r="W23" s="3356"/>
      <c r="X23" s="3356"/>
      <c r="Y23" s="3356"/>
      <c r="Z23" s="3356"/>
      <c r="AA23" s="3356"/>
      <c r="AB23" s="3356"/>
      <c r="AC23" s="3356"/>
      <c r="AD23" s="3356"/>
      <c r="AE23" s="359"/>
      <c r="AF23" s="3356"/>
      <c r="AG23" s="3356"/>
      <c r="AH23" s="3356"/>
      <c r="AI23" s="3356"/>
      <c r="AJ23" s="359"/>
      <c r="AK23" s="3356"/>
      <c r="AL23" s="3356"/>
      <c r="AM23" s="3356"/>
      <c r="AN23" s="3356"/>
      <c r="AO23" s="359"/>
      <c r="AP23" s="3356"/>
      <c r="AQ23" s="3356"/>
      <c r="AR23" s="3356"/>
      <c r="AS23" s="3356"/>
      <c r="AT23" s="3356"/>
      <c r="AU23" s="3356"/>
      <c r="AV23" s="3410"/>
      <c r="AW23" s="3410"/>
      <c r="AX23" s="3410"/>
      <c r="AY23" s="3410"/>
      <c r="AZ23" s="3410"/>
      <c r="BA23" s="3410"/>
      <c r="BB23" s="3410"/>
      <c r="BC23" s="3410"/>
      <c r="BD23" s="3410"/>
      <c r="BE23" s="3410"/>
      <c r="BF23" s="3410"/>
      <c r="BG23" s="3410"/>
      <c r="BH23" s="3410"/>
      <c r="BI23" s="3410"/>
      <c r="BJ23" s="3410"/>
      <c r="BK23" s="3410"/>
      <c r="BL23" s="3410"/>
      <c r="BM23" s="3410"/>
      <c r="BN23" s="3410"/>
      <c r="BO23" s="3410"/>
      <c r="BP23" s="3410"/>
      <c r="BQ23" s="3410"/>
      <c r="BR23" s="3410"/>
      <c r="BS23" s="3357"/>
      <c r="BT23" s="3358"/>
    </row>
    <row r="24" spans="2:72" s="233" customFormat="1" ht="9.75" customHeight="1" x14ac:dyDescent="0.2">
      <c r="B24" s="3354"/>
      <c r="C24" s="3355"/>
      <c r="D24" s="3355"/>
      <c r="E24" s="3355"/>
      <c r="F24" s="3355"/>
      <c r="G24" s="3408"/>
      <c r="H24" s="3408"/>
      <c r="I24" s="3408"/>
      <c r="J24" s="3408"/>
      <c r="K24" s="3408"/>
      <c r="L24" s="3408"/>
      <c r="M24" s="3408"/>
      <c r="N24" s="3408"/>
      <c r="O24" s="3408"/>
      <c r="P24" s="3408"/>
      <c r="Q24" s="3408"/>
      <c r="R24" s="3408"/>
      <c r="S24" s="3408"/>
      <c r="T24" s="3408"/>
      <c r="U24" s="3408"/>
      <c r="V24" s="3409"/>
      <c r="W24" s="3344" t="s">
        <v>514</v>
      </c>
      <c r="X24" s="3345"/>
      <c r="Y24" s="3345"/>
      <c r="Z24" s="3345"/>
      <c r="AA24" s="3345"/>
      <c r="AB24" s="3345"/>
      <c r="AC24" s="3345"/>
      <c r="AD24" s="3346"/>
      <c r="AF24" s="3344" t="s">
        <v>127</v>
      </c>
      <c r="AG24" s="3345"/>
      <c r="AH24" s="3345"/>
      <c r="AI24" s="3346"/>
      <c r="AK24" s="3344" t="s">
        <v>84</v>
      </c>
      <c r="AL24" s="3345"/>
      <c r="AM24" s="3345"/>
      <c r="AN24" s="3346"/>
      <c r="AP24" s="3344" t="s">
        <v>513</v>
      </c>
      <c r="AQ24" s="3345"/>
      <c r="AR24" s="3345"/>
      <c r="AS24" s="3345"/>
      <c r="AT24" s="3345"/>
      <c r="AU24" s="3346"/>
      <c r="AV24" s="3411"/>
      <c r="AW24" s="3412"/>
      <c r="AX24" s="3412"/>
      <c r="AY24" s="3412"/>
      <c r="AZ24" s="3412"/>
      <c r="BA24" s="3412"/>
      <c r="BB24" s="3412"/>
      <c r="BC24" s="3412"/>
      <c r="BD24" s="3412"/>
      <c r="BE24" s="3412"/>
      <c r="BF24" s="3412"/>
      <c r="BG24" s="3412"/>
      <c r="BH24" s="3412"/>
      <c r="BI24" s="3412"/>
      <c r="BJ24" s="3412"/>
      <c r="BK24" s="3412"/>
      <c r="BL24" s="3412"/>
      <c r="BM24" s="3412"/>
      <c r="BN24" s="3412"/>
      <c r="BO24" s="3412"/>
      <c r="BP24" s="3412"/>
      <c r="BQ24" s="3412"/>
      <c r="BR24" s="3412"/>
      <c r="BS24" s="3357"/>
      <c r="BT24" s="3358"/>
    </row>
    <row r="25" spans="2:72" s="306" customFormat="1" ht="9.75" customHeight="1" x14ac:dyDescent="0.2">
      <c r="B25" s="3402"/>
      <c r="C25" s="3353"/>
      <c r="D25" s="3353"/>
      <c r="E25" s="3353"/>
      <c r="F25" s="3353"/>
      <c r="G25" s="3353"/>
      <c r="H25" s="3353"/>
      <c r="I25" s="3353"/>
      <c r="J25" s="3353"/>
      <c r="K25" s="3353"/>
      <c r="L25" s="3353"/>
      <c r="M25" s="3353"/>
      <c r="N25" s="3353"/>
      <c r="O25" s="3353"/>
      <c r="P25" s="3353"/>
      <c r="Q25" s="3353"/>
      <c r="R25" s="3353"/>
      <c r="S25" s="3353"/>
      <c r="T25" s="3353"/>
      <c r="U25" s="3353"/>
      <c r="V25" s="3353"/>
      <c r="W25" s="3353"/>
      <c r="X25" s="3353"/>
      <c r="Y25" s="3353"/>
      <c r="Z25" s="3353"/>
      <c r="AA25" s="3353"/>
      <c r="AB25" s="3353"/>
      <c r="AC25" s="3353"/>
      <c r="AD25" s="3353"/>
      <c r="AE25" s="3353"/>
      <c r="AF25" s="3353"/>
      <c r="AG25" s="3353"/>
      <c r="AH25" s="3353"/>
      <c r="AI25" s="3353"/>
      <c r="AJ25" s="3353"/>
      <c r="AK25" s="3353"/>
      <c r="AL25" s="3353"/>
      <c r="AM25" s="3353"/>
      <c r="AN25" s="3353"/>
      <c r="AO25" s="3353"/>
      <c r="AP25" s="3353"/>
      <c r="AQ25" s="3353"/>
      <c r="AR25" s="3353"/>
      <c r="AS25" s="3353"/>
      <c r="AT25" s="3353"/>
      <c r="AU25" s="3353"/>
      <c r="AV25" s="3353"/>
      <c r="AW25" s="3353"/>
      <c r="AX25" s="3353"/>
      <c r="AY25" s="3353"/>
      <c r="AZ25" s="3353"/>
      <c r="BA25" s="3353"/>
      <c r="BB25" s="3353"/>
      <c r="BC25" s="3353"/>
      <c r="BD25" s="3353"/>
      <c r="BE25" s="3353"/>
      <c r="BF25" s="3353"/>
      <c r="BG25" s="3353"/>
      <c r="BH25" s="3353"/>
      <c r="BI25" s="3353"/>
      <c r="BJ25" s="3353"/>
      <c r="BK25" s="3353"/>
      <c r="BL25" s="3353"/>
      <c r="BM25" s="3353"/>
      <c r="BN25" s="3353"/>
      <c r="BO25" s="3353"/>
      <c r="BP25" s="3353"/>
      <c r="BQ25" s="3353"/>
      <c r="BR25" s="3353"/>
      <c r="BS25" s="3353"/>
      <c r="BT25" s="3403"/>
    </row>
    <row r="26" spans="2:72" ht="27" customHeight="1" x14ac:dyDescent="0.2">
      <c r="B26" s="3352"/>
      <c r="C26" s="3353"/>
      <c r="D26" s="3353"/>
      <c r="E26" s="3353"/>
      <c r="F26" s="3353"/>
      <c r="G26" s="3429" t="s">
        <v>506</v>
      </c>
      <c r="H26" s="3429"/>
      <c r="I26" s="3429"/>
      <c r="J26" s="3429"/>
      <c r="K26" s="3429"/>
      <c r="L26" s="3429"/>
      <c r="M26" s="3429"/>
      <c r="N26" s="3429"/>
      <c r="O26" s="3429"/>
      <c r="P26" s="3429"/>
      <c r="Q26" s="3429"/>
      <c r="R26" s="3429"/>
      <c r="S26" s="3429"/>
      <c r="T26" s="3429"/>
      <c r="U26" s="3429"/>
      <c r="V26" s="3429"/>
      <c r="W26" s="3364"/>
      <c r="X26" s="3364"/>
      <c r="Y26" s="3364"/>
      <c r="Z26" s="3364"/>
      <c r="AA26" s="3364"/>
      <c r="AB26" s="3364"/>
      <c r="AC26" s="3364"/>
      <c r="AD26" s="3364"/>
      <c r="AE26" s="3364"/>
      <c r="AF26" s="3364"/>
      <c r="AG26" s="3364"/>
      <c r="AH26" s="3364"/>
      <c r="AI26" s="3364"/>
      <c r="AJ26" s="3364"/>
      <c r="AK26" s="3364"/>
      <c r="AL26" s="3364"/>
      <c r="AM26" s="3364"/>
      <c r="AN26" s="3364"/>
      <c r="AO26" s="3364"/>
      <c r="AP26" s="3364"/>
      <c r="AQ26" s="3364"/>
      <c r="AR26" s="3364"/>
      <c r="AS26" s="3364"/>
      <c r="AT26" s="3364"/>
      <c r="AU26" s="3364"/>
      <c r="AV26" s="3364"/>
      <c r="AW26" s="3364"/>
      <c r="AX26" s="3364"/>
      <c r="AY26" s="3364"/>
      <c r="AZ26" s="3364"/>
      <c r="BA26" s="3364"/>
      <c r="BB26" s="3364"/>
      <c r="BC26" s="3364"/>
      <c r="BD26" s="3364"/>
      <c r="BE26" s="3364"/>
      <c r="BF26" s="3364"/>
      <c r="BG26" s="3364"/>
      <c r="BH26" s="3364"/>
      <c r="BI26" s="3364"/>
      <c r="BJ26" s="3364"/>
      <c r="BK26" s="3364"/>
      <c r="BL26" s="3364"/>
      <c r="BM26" s="3364"/>
      <c r="BN26" s="3364"/>
      <c r="BO26" s="3364"/>
      <c r="BP26" s="3364"/>
      <c r="BQ26" s="3364"/>
      <c r="BR26" s="3364"/>
      <c r="BS26" s="3325"/>
      <c r="BT26" s="3326"/>
    </row>
    <row r="27" spans="2:72" ht="6" customHeight="1" x14ac:dyDescent="0.2">
      <c r="B27" s="3327"/>
      <c r="C27" s="3328"/>
      <c r="D27" s="3328"/>
      <c r="E27" s="3328"/>
      <c r="F27" s="3328"/>
      <c r="G27" s="3328"/>
      <c r="H27" s="3328"/>
      <c r="I27" s="3328"/>
      <c r="J27" s="3328"/>
      <c r="K27" s="3328"/>
      <c r="L27" s="3328"/>
      <c r="M27" s="3328"/>
      <c r="N27" s="3328"/>
      <c r="O27" s="3328"/>
      <c r="P27" s="3328"/>
      <c r="Q27" s="3328"/>
      <c r="R27" s="3328"/>
      <c r="S27" s="3328"/>
      <c r="T27" s="3328"/>
      <c r="U27" s="3328"/>
      <c r="V27" s="3328"/>
      <c r="W27" s="3328"/>
      <c r="X27" s="3328"/>
      <c r="Y27" s="3328"/>
      <c r="Z27" s="3328"/>
      <c r="AA27" s="3328"/>
      <c r="AB27" s="3328"/>
      <c r="AC27" s="3328"/>
      <c r="AD27" s="3328"/>
      <c r="AE27" s="3328"/>
      <c r="AF27" s="3328"/>
      <c r="AG27" s="3328"/>
      <c r="AH27" s="3328"/>
      <c r="AI27" s="3328"/>
      <c r="AJ27" s="3328"/>
      <c r="AK27" s="3328"/>
      <c r="AL27" s="3328"/>
      <c r="AM27" s="3328"/>
      <c r="AN27" s="3328"/>
      <c r="AO27" s="3328"/>
      <c r="AP27" s="3328"/>
      <c r="AQ27" s="3328"/>
      <c r="AR27" s="3328"/>
      <c r="AS27" s="3328"/>
      <c r="AT27" s="3328"/>
      <c r="AU27" s="3328"/>
      <c r="AV27" s="3328"/>
      <c r="AW27" s="3328"/>
      <c r="AX27" s="3328"/>
      <c r="AY27" s="3328"/>
      <c r="AZ27" s="3328"/>
      <c r="BA27" s="3328"/>
      <c r="BB27" s="3328"/>
      <c r="BC27" s="3328"/>
      <c r="BD27" s="3328"/>
      <c r="BE27" s="3328"/>
      <c r="BF27" s="3328"/>
      <c r="BG27" s="3328"/>
      <c r="BH27" s="3328"/>
      <c r="BI27" s="3328"/>
      <c r="BJ27" s="3328"/>
      <c r="BK27" s="3328"/>
      <c r="BL27" s="3328"/>
      <c r="BM27" s="3328"/>
      <c r="BN27" s="3328"/>
      <c r="BO27" s="3328"/>
      <c r="BP27" s="3328"/>
      <c r="BQ27" s="3328"/>
      <c r="BR27" s="3328"/>
      <c r="BS27" s="3328"/>
      <c r="BT27" s="3329"/>
    </row>
    <row r="28" spans="2:72" s="627" customFormat="1" ht="27" customHeight="1" x14ac:dyDescent="0.2">
      <c r="B28" s="3349"/>
      <c r="C28" s="3350"/>
      <c r="D28" s="3351" t="s">
        <v>94</v>
      </c>
      <c r="E28" s="3351"/>
      <c r="F28" s="3351"/>
      <c r="G28" s="3362" t="s">
        <v>751</v>
      </c>
      <c r="H28" s="3362"/>
      <c r="I28" s="3362"/>
      <c r="J28" s="3362"/>
      <c r="K28" s="3362"/>
      <c r="L28" s="3362"/>
      <c r="M28" s="3362"/>
      <c r="N28" s="3362"/>
      <c r="O28" s="3362"/>
      <c r="P28" s="3362"/>
      <c r="Q28" s="3362"/>
      <c r="R28" s="3362"/>
      <c r="S28" s="3362"/>
      <c r="T28" s="3362"/>
      <c r="U28" s="3362"/>
      <c r="V28" s="3362"/>
      <c r="W28" s="3362"/>
      <c r="X28" s="3362"/>
      <c r="Y28" s="3362"/>
      <c r="Z28" s="3362"/>
      <c r="AA28" s="3362"/>
      <c r="AB28" s="3362"/>
      <c r="AC28" s="3362"/>
      <c r="AD28" s="3362"/>
      <c r="AE28" s="3362"/>
      <c r="AF28" s="3362"/>
      <c r="AG28" s="3362"/>
      <c r="AH28" s="3362"/>
      <c r="AI28" s="3362"/>
      <c r="AJ28" s="3362"/>
      <c r="AK28" s="3362"/>
      <c r="AL28" s="3362"/>
      <c r="AM28" s="3362"/>
      <c r="AN28" s="3362"/>
      <c r="AO28" s="3362"/>
      <c r="AP28" s="3362"/>
      <c r="AQ28" s="3362"/>
      <c r="AR28" s="3362"/>
      <c r="AS28" s="3362"/>
      <c r="AT28" s="3362"/>
      <c r="AU28" s="3362"/>
      <c r="AV28" s="3362"/>
      <c r="AW28" s="3362"/>
      <c r="AX28" s="3362"/>
      <c r="AY28" s="3362"/>
      <c r="AZ28" s="3362"/>
      <c r="BA28" s="3362"/>
      <c r="BB28" s="3362"/>
      <c r="BC28" s="3362"/>
      <c r="BD28" s="3362"/>
      <c r="BE28" s="3362"/>
      <c r="BF28" s="3362"/>
      <c r="BG28" s="3362"/>
      <c r="BH28" s="3362"/>
      <c r="BI28" s="3362"/>
      <c r="BJ28" s="3362"/>
      <c r="BK28" s="3362"/>
      <c r="BL28" s="3362"/>
      <c r="BM28" s="3362"/>
      <c r="BN28" s="3362"/>
      <c r="BO28" s="3362"/>
      <c r="BP28" s="3362"/>
      <c r="BQ28" s="3362"/>
      <c r="BR28" s="3362"/>
      <c r="BS28" s="3362"/>
      <c r="BT28" s="3363"/>
    </row>
    <row r="29" spans="2:72" s="627" customFormat="1" ht="27" customHeight="1" x14ac:dyDescent="0.2">
      <c r="B29" s="3352"/>
      <c r="C29" s="3353"/>
      <c r="D29" s="3353"/>
      <c r="E29" s="3353"/>
      <c r="F29" s="3353"/>
      <c r="G29" s="3343" t="s">
        <v>505</v>
      </c>
      <c r="H29" s="3343"/>
      <c r="I29" s="3343"/>
      <c r="J29" s="3343"/>
      <c r="K29" s="3343"/>
      <c r="L29" s="3343"/>
      <c r="M29" s="3343"/>
      <c r="N29" s="3343"/>
      <c r="O29" s="3343"/>
      <c r="P29" s="3343"/>
      <c r="Q29" s="3343"/>
      <c r="R29" s="3343"/>
      <c r="S29" s="3343"/>
      <c r="T29" s="3343"/>
      <c r="U29" s="3343"/>
      <c r="V29" s="3343"/>
      <c r="W29" s="3324">
        <f>Tabelle1!C10</f>
        <v>0</v>
      </c>
      <c r="X29" s="3324"/>
      <c r="Y29" s="3324"/>
      <c r="Z29" s="3324"/>
      <c r="AA29" s="3324"/>
      <c r="AB29" s="3324"/>
      <c r="AC29" s="3324"/>
      <c r="AD29" s="3324"/>
      <c r="AE29" s="3324"/>
      <c r="AF29" s="3324"/>
      <c r="AG29" s="3324"/>
      <c r="AH29" s="3324"/>
      <c r="AI29" s="3324"/>
      <c r="AJ29" s="3324"/>
      <c r="AK29" s="3324"/>
      <c r="AL29" s="3324"/>
      <c r="AM29" s="3324"/>
      <c r="AN29" s="3324"/>
      <c r="AO29" s="3324"/>
      <c r="AP29" s="3324"/>
      <c r="AQ29" s="3324"/>
      <c r="AR29" s="3324"/>
      <c r="AS29" s="3324"/>
      <c r="AT29" s="3324"/>
      <c r="AU29" s="3324"/>
      <c r="AV29" s="3324"/>
      <c r="AW29" s="3324"/>
      <c r="AX29" s="3324"/>
      <c r="AY29" s="3324"/>
      <c r="AZ29" s="3324"/>
      <c r="BA29" s="3324"/>
      <c r="BB29" s="3324"/>
      <c r="BC29" s="3324"/>
      <c r="BD29" s="3324"/>
      <c r="BE29" s="3324"/>
      <c r="BF29" s="3324"/>
      <c r="BG29" s="3324"/>
      <c r="BH29" s="3324"/>
      <c r="BI29" s="3324"/>
      <c r="BJ29" s="3324"/>
      <c r="BK29" s="3324"/>
      <c r="BL29" s="3324"/>
      <c r="BM29" s="3324"/>
      <c r="BN29" s="3324"/>
      <c r="BO29" s="3324"/>
      <c r="BP29" s="3324"/>
      <c r="BQ29" s="3324"/>
      <c r="BR29" s="3324"/>
      <c r="BS29" s="3325"/>
      <c r="BT29" s="3326"/>
    </row>
    <row r="30" spans="2:72" ht="27" customHeight="1" x14ac:dyDescent="0.2">
      <c r="B30" s="3352"/>
      <c r="C30" s="3353"/>
      <c r="D30" s="3353"/>
      <c r="E30" s="3353"/>
      <c r="F30" s="3353"/>
      <c r="G30" s="3343" t="s">
        <v>504</v>
      </c>
      <c r="H30" s="3343"/>
      <c r="I30" s="3343"/>
      <c r="J30" s="3343"/>
      <c r="K30" s="3343"/>
      <c r="L30" s="3343"/>
      <c r="M30" s="3343"/>
      <c r="N30" s="3343"/>
      <c r="O30" s="3343"/>
      <c r="P30" s="3343"/>
      <c r="Q30" s="3343"/>
      <c r="R30" s="3343"/>
      <c r="S30" s="3343"/>
      <c r="T30" s="3343"/>
      <c r="U30" s="3343"/>
      <c r="V30" s="3343"/>
      <c r="W30" s="3342">
        <f>Tabelle1!D10</f>
        <v>0</v>
      </c>
      <c r="X30" s="3342"/>
      <c r="Y30" s="3342"/>
      <c r="Z30" s="3342"/>
      <c r="AA30" s="3342"/>
      <c r="AB30" s="3342"/>
      <c r="AC30" s="3342"/>
      <c r="AD30" s="3342"/>
      <c r="AE30" s="3342"/>
      <c r="AF30" s="3342"/>
      <c r="AG30" s="3342"/>
      <c r="AH30" s="3342"/>
      <c r="AI30" s="3342"/>
      <c r="AJ30" s="3342"/>
      <c r="AK30" s="3342"/>
      <c r="AL30" s="3342"/>
      <c r="AM30" s="3342"/>
      <c r="AN30" s="3342"/>
      <c r="AO30" s="3342"/>
      <c r="AP30" s="3342"/>
      <c r="AQ30" s="3342"/>
      <c r="AR30" s="3342"/>
      <c r="AS30" s="3342"/>
      <c r="AT30" s="3342"/>
      <c r="AU30" s="3342"/>
      <c r="AV30" s="3342"/>
      <c r="AW30" s="3342"/>
      <c r="AX30" s="3342"/>
      <c r="AY30" s="3342"/>
      <c r="AZ30" s="3342"/>
      <c r="BA30" s="3342"/>
      <c r="BB30" s="3342"/>
      <c r="BC30" s="3342"/>
      <c r="BD30" s="3342"/>
      <c r="BE30" s="3342"/>
      <c r="BF30" s="3342"/>
      <c r="BG30" s="3342"/>
      <c r="BH30" s="3342"/>
      <c r="BI30" s="3342"/>
      <c r="BJ30" s="3342"/>
      <c r="BK30" s="3342"/>
      <c r="BL30" s="3342"/>
      <c r="BM30" s="3342"/>
      <c r="BN30" s="3342"/>
      <c r="BO30" s="3342"/>
      <c r="BP30" s="3342"/>
      <c r="BQ30" s="3342"/>
      <c r="BR30" s="3342"/>
      <c r="BS30" s="3325"/>
      <c r="BT30" s="3326"/>
    </row>
    <row r="31" spans="2:72" ht="27" customHeight="1" x14ac:dyDescent="0.2">
      <c r="B31" s="3352"/>
      <c r="C31" s="3353"/>
      <c r="D31" s="3353"/>
      <c r="E31" s="3353"/>
      <c r="F31" s="3353"/>
      <c r="G31" s="3343" t="s">
        <v>503</v>
      </c>
      <c r="H31" s="3343"/>
      <c r="I31" s="3343"/>
      <c r="J31" s="3343"/>
      <c r="K31" s="3343"/>
      <c r="L31" s="3343"/>
      <c r="M31" s="3343"/>
      <c r="N31" s="3343"/>
      <c r="O31" s="3343"/>
      <c r="P31" s="3343"/>
      <c r="Q31" s="3343"/>
      <c r="R31" s="3343"/>
      <c r="S31" s="3343"/>
      <c r="T31" s="3343"/>
      <c r="U31" s="3343"/>
      <c r="V31" s="3343"/>
      <c r="W31" s="3401">
        <f>Tabelle1!F10</f>
        <v>0</v>
      </c>
      <c r="X31" s="3401"/>
      <c r="Y31" s="3401"/>
      <c r="Z31" s="3401"/>
      <c r="AA31" s="3401"/>
      <c r="AB31" s="3401"/>
      <c r="AC31" s="3401"/>
      <c r="AD31" s="3401"/>
      <c r="AE31" s="3401"/>
      <c r="AF31" s="3401"/>
      <c r="AG31" s="357"/>
      <c r="AH31" s="3401">
        <f>Tabelle1!G10</f>
        <v>0</v>
      </c>
      <c r="AI31" s="3401"/>
      <c r="AJ31" s="3401"/>
      <c r="AK31" s="3401"/>
      <c r="AL31" s="3401"/>
      <c r="AM31" s="3401"/>
      <c r="AN31" s="3401"/>
      <c r="AO31" s="3401"/>
      <c r="AP31" s="3401"/>
      <c r="AQ31" s="3401"/>
      <c r="AR31" s="3401"/>
      <c r="AS31" s="3401"/>
      <c r="AT31" s="3401"/>
      <c r="AU31" s="3401"/>
      <c r="AV31" s="3401"/>
      <c r="AW31" s="3401"/>
      <c r="AX31" s="3401"/>
      <c r="AY31" s="3401"/>
      <c r="AZ31" s="3401"/>
      <c r="BA31" s="3401"/>
      <c r="BB31" s="3401"/>
      <c r="BC31" s="3401"/>
      <c r="BD31" s="3401"/>
      <c r="BE31" s="3401"/>
      <c r="BF31" s="3401"/>
      <c r="BG31" s="3401"/>
      <c r="BH31" s="3401"/>
      <c r="BI31" s="3401"/>
      <c r="BJ31" s="3401"/>
      <c r="BK31" s="3401"/>
      <c r="BL31" s="3401"/>
      <c r="BM31" s="3401"/>
      <c r="BN31" s="3401"/>
      <c r="BO31" s="3401"/>
      <c r="BP31" s="3401"/>
      <c r="BQ31" s="3401"/>
      <c r="BR31" s="3401"/>
      <c r="BS31" s="3325"/>
      <c r="BT31" s="3326"/>
    </row>
    <row r="32" spans="2:72" s="627" customFormat="1" ht="6" customHeight="1" x14ac:dyDescent="0.2">
      <c r="B32" s="3327"/>
      <c r="C32" s="3328"/>
      <c r="D32" s="3328"/>
      <c r="E32" s="3328"/>
      <c r="F32" s="3328"/>
      <c r="G32" s="3328"/>
      <c r="H32" s="3328"/>
      <c r="I32" s="3328"/>
      <c r="J32" s="3328"/>
      <c r="K32" s="3328"/>
      <c r="L32" s="3328"/>
      <c r="M32" s="3328"/>
      <c r="N32" s="3328"/>
      <c r="O32" s="3328"/>
      <c r="P32" s="3328"/>
      <c r="Q32" s="3328"/>
      <c r="R32" s="3328"/>
      <c r="S32" s="3328"/>
      <c r="T32" s="3328"/>
      <c r="U32" s="3328"/>
      <c r="V32" s="3328"/>
      <c r="W32" s="3328"/>
      <c r="X32" s="3328"/>
      <c r="Y32" s="3328"/>
      <c r="Z32" s="3328"/>
      <c r="AA32" s="3328"/>
      <c r="AB32" s="3328"/>
      <c r="AC32" s="3328"/>
      <c r="AD32" s="3328"/>
      <c r="AE32" s="3328"/>
      <c r="AF32" s="3328"/>
      <c r="AG32" s="3328"/>
      <c r="AH32" s="3328"/>
      <c r="AI32" s="3328"/>
      <c r="AJ32" s="3328"/>
      <c r="AK32" s="3328"/>
      <c r="AL32" s="3328"/>
      <c r="AM32" s="3328"/>
      <c r="AN32" s="3328"/>
      <c r="AO32" s="3328"/>
      <c r="AP32" s="3328"/>
      <c r="AQ32" s="3328"/>
      <c r="AR32" s="3328"/>
      <c r="AS32" s="3328"/>
      <c r="AT32" s="3328"/>
      <c r="AU32" s="3328"/>
      <c r="AV32" s="3328"/>
      <c r="AW32" s="3328"/>
      <c r="AX32" s="3328"/>
      <c r="AY32" s="3328"/>
      <c r="AZ32" s="3328"/>
      <c r="BA32" s="3328"/>
      <c r="BB32" s="3328"/>
      <c r="BC32" s="3328"/>
      <c r="BD32" s="3328"/>
      <c r="BE32" s="3328"/>
      <c r="BF32" s="3328"/>
      <c r="BG32" s="3328"/>
      <c r="BH32" s="3328"/>
      <c r="BI32" s="3328"/>
      <c r="BJ32" s="3328"/>
      <c r="BK32" s="3328"/>
      <c r="BL32" s="3328"/>
      <c r="BM32" s="3328"/>
      <c r="BN32" s="3328"/>
      <c r="BO32" s="3328"/>
      <c r="BP32" s="3328"/>
      <c r="BQ32" s="3328"/>
      <c r="BR32" s="3328"/>
      <c r="BS32" s="3328"/>
      <c r="BT32" s="3329"/>
    </row>
    <row r="33" spans="2:72" ht="21" customHeight="1" x14ac:dyDescent="0.2">
      <c r="B33" s="3413"/>
      <c r="C33" s="3414"/>
      <c r="D33" s="3414"/>
      <c r="E33" s="3414"/>
      <c r="F33" s="3414"/>
      <c r="G33" s="3414"/>
      <c r="H33" s="3414"/>
      <c r="I33" s="3414"/>
      <c r="J33" s="3414"/>
      <c r="K33" s="3414"/>
      <c r="L33" s="3414"/>
      <c r="M33" s="3414"/>
      <c r="N33" s="3414"/>
      <c r="O33" s="3414"/>
      <c r="P33" s="3414"/>
      <c r="Q33" s="3414"/>
      <c r="R33" s="3414"/>
      <c r="S33" s="3414"/>
      <c r="T33" s="3414"/>
      <c r="U33" s="3414"/>
      <c r="V33" s="3414"/>
      <c r="W33" s="3414"/>
      <c r="X33" s="3414"/>
      <c r="Y33" s="3414"/>
      <c r="Z33" s="3414"/>
      <c r="AA33" s="3414"/>
      <c r="AB33" s="3414"/>
      <c r="AC33" s="3414"/>
      <c r="AD33" s="3414"/>
      <c r="AE33" s="3414"/>
      <c r="AF33" s="3414"/>
      <c r="AG33" s="3414"/>
      <c r="AH33" s="3414"/>
      <c r="AI33" s="3414"/>
      <c r="AJ33" s="3414"/>
      <c r="AK33" s="3414"/>
      <c r="AL33" s="3414"/>
      <c r="AM33" s="3414"/>
      <c r="AN33" s="3414"/>
      <c r="AO33" s="3414"/>
      <c r="AP33" s="3414"/>
      <c r="AQ33" s="3414"/>
      <c r="AR33" s="3414"/>
      <c r="AS33" s="3414"/>
      <c r="AT33" s="3414"/>
      <c r="AU33" s="3414"/>
      <c r="AV33" s="3414"/>
      <c r="AW33" s="3414"/>
      <c r="AX33" s="3414"/>
      <c r="AY33" s="3414"/>
      <c r="AZ33" s="3414"/>
      <c r="BA33" s="3414"/>
      <c r="BB33" s="3414"/>
      <c r="BC33" s="3414"/>
      <c r="BD33" s="3414"/>
      <c r="BE33" s="3414"/>
      <c r="BF33" s="3414"/>
      <c r="BG33" s="3414"/>
      <c r="BH33" s="3414"/>
      <c r="BI33" s="3414"/>
      <c r="BJ33" s="3414"/>
      <c r="BK33" s="3414"/>
      <c r="BL33" s="3414"/>
      <c r="BM33" s="3414"/>
      <c r="BN33" s="3414"/>
      <c r="BO33" s="3414"/>
      <c r="BP33" s="3414"/>
      <c r="BQ33" s="3414"/>
      <c r="BR33" s="3414"/>
      <c r="BS33" s="3414"/>
      <c r="BT33" s="3415"/>
    </row>
    <row r="34" spans="2:72" ht="21" customHeight="1" x14ac:dyDescent="0.2">
      <c r="B34" s="3416"/>
      <c r="C34" s="2937"/>
      <c r="D34" s="3264"/>
      <c r="E34" s="3264"/>
      <c r="F34" s="3264"/>
      <c r="G34" s="3264"/>
      <c r="H34" s="3264"/>
      <c r="I34" s="3264"/>
      <c r="J34" s="3264"/>
      <c r="K34" s="3264"/>
      <c r="L34" s="3264"/>
      <c r="M34" s="3264"/>
      <c r="N34" s="3264"/>
      <c r="O34" s="3264"/>
      <c r="P34" s="3264"/>
      <c r="Q34" s="3264"/>
      <c r="R34" s="3264"/>
      <c r="S34" s="3264"/>
      <c r="T34" s="3264"/>
      <c r="U34" s="3264"/>
      <c r="V34" s="3264"/>
      <c r="W34" s="3264"/>
      <c r="X34" s="3264"/>
      <c r="Y34" s="3264"/>
      <c r="Z34" s="3264"/>
      <c r="AA34" s="3264"/>
      <c r="AB34" s="3264"/>
      <c r="AC34" s="3264"/>
      <c r="AD34" s="3264"/>
      <c r="AE34" s="3264"/>
      <c r="AF34" s="3264"/>
      <c r="AG34" s="3264"/>
      <c r="AH34" s="3264"/>
      <c r="AI34" s="3264"/>
      <c r="AJ34" s="3264"/>
      <c r="AK34" s="3314"/>
      <c r="AL34" s="3314"/>
      <c r="AM34" s="3314"/>
      <c r="AN34" s="3406"/>
      <c r="AO34" s="3406"/>
      <c r="AP34" s="3406"/>
      <c r="AQ34" s="3406"/>
      <c r="AR34" s="3406"/>
      <c r="AS34" s="3406"/>
      <c r="AT34" s="3406"/>
      <c r="AU34" s="3406"/>
      <c r="AV34" s="3406"/>
      <c r="AW34" s="3406"/>
      <c r="AX34" s="3406"/>
      <c r="AY34" s="3406"/>
      <c r="AZ34" s="3406"/>
      <c r="BA34" s="3406"/>
      <c r="BB34" s="3406"/>
      <c r="BC34" s="3406"/>
      <c r="BD34" s="3406"/>
      <c r="BE34" s="3406"/>
      <c r="BF34" s="3406"/>
      <c r="BG34" s="3406"/>
      <c r="BH34" s="3406"/>
      <c r="BI34" s="3406"/>
      <c r="BJ34" s="3406"/>
      <c r="BK34" s="3406"/>
      <c r="BL34" s="3406"/>
      <c r="BM34" s="3406"/>
      <c r="BN34" s="3406"/>
      <c r="BO34" s="3406"/>
      <c r="BP34" s="3406"/>
      <c r="BQ34" s="3406"/>
      <c r="BR34" s="3406"/>
      <c r="BS34" s="3314"/>
      <c r="BT34" s="3435"/>
    </row>
    <row r="35" spans="2:72" ht="21" customHeight="1" thickBot="1" x14ac:dyDescent="0.25">
      <c r="B35" s="3417"/>
      <c r="C35" s="3418"/>
      <c r="D35" s="3407" t="s">
        <v>37</v>
      </c>
      <c r="E35" s="3407"/>
      <c r="F35" s="3407"/>
      <c r="G35" s="3407"/>
      <c r="H35" s="3407"/>
      <c r="I35" s="3407"/>
      <c r="J35" s="3407"/>
      <c r="K35" s="3407"/>
      <c r="L35" s="3407"/>
      <c r="M35" s="3407"/>
      <c r="N35" s="3407"/>
      <c r="O35" s="3407"/>
      <c r="P35" s="3407"/>
      <c r="Q35" s="3407"/>
      <c r="R35" s="3407"/>
      <c r="S35" s="3407"/>
      <c r="T35" s="3407"/>
      <c r="U35" s="3407"/>
      <c r="V35" s="3407"/>
      <c r="W35" s="3407"/>
      <c r="X35" s="3407"/>
      <c r="Y35" s="3407"/>
      <c r="Z35" s="3407"/>
      <c r="AA35" s="3407"/>
      <c r="AB35" s="3407"/>
      <c r="AC35" s="3407"/>
      <c r="AD35" s="3407"/>
      <c r="AE35" s="3407"/>
      <c r="AF35" s="3407"/>
      <c r="AG35" s="3407"/>
      <c r="AH35" s="3407"/>
      <c r="AI35" s="3407"/>
      <c r="AJ35" s="3407"/>
      <c r="AK35" s="3420"/>
      <c r="AL35" s="3420"/>
      <c r="AM35" s="3420"/>
      <c r="AN35" s="3407" t="s">
        <v>135</v>
      </c>
      <c r="AO35" s="3407"/>
      <c r="AP35" s="3407"/>
      <c r="AQ35" s="3407"/>
      <c r="AR35" s="3407"/>
      <c r="AS35" s="3407"/>
      <c r="AT35" s="3407"/>
      <c r="AU35" s="3407"/>
      <c r="AV35" s="3407"/>
      <c r="AW35" s="3407"/>
      <c r="AX35" s="3407"/>
      <c r="AY35" s="3407"/>
      <c r="AZ35" s="3407"/>
      <c r="BA35" s="3407"/>
      <c r="BB35" s="3407"/>
      <c r="BC35" s="3407"/>
      <c r="BD35" s="3407"/>
      <c r="BE35" s="3407"/>
      <c r="BF35" s="3407"/>
      <c r="BG35" s="3407"/>
      <c r="BH35" s="3407"/>
      <c r="BI35" s="3407"/>
      <c r="BJ35" s="3407"/>
      <c r="BK35" s="3407"/>
      <c r="BL35" s="3407"/>
      <c r="BM35" s="3407"/>
      <c r="BN35" s="3407"/>
      <c r="BO35" s="3407"/>
      <c r="BP35" s="3407"/>
      <c r="BQ35" s="3407"/>
      <c r="BR35" s="3407"/>
      <c r="BS35" s="3404"/>
      <c r="BT35" s="3405"/>
    </row>
    <row r="36" spans="2:72" ht="21" customHeight="1" x14ac:dyDescent="0.2"/>
    <row r="37" spans="2:72" ht="21" customHeight="1" x14ac:dyDescent="0.2"/>
    <row r="38" spans="2:72" ht="21" customHeight="1" x14ac:dyDescent="0.2"/>
    <row r="39" spans="2:72" ht="21" customHeight="1" x14ac:dyDescent="0.2">
      <c r="BI39" s="228"/>
      <c r="BJ39" s="3421"/>
      <c r="BK39" s="3421"/>
      <c r="BL39" s="3421"/>
      <c r="BM39" s="3421"/>
      <c r="BN39" s="3421"/>
      <c r="BO39" s="3421"/>
      <c r="BP39" s="3421"/>
      <c r="BQ39" s="3421"/>
    </row>
    <row r="40" spans="2:72" ht="21" customHeight="1" x14ac:dyDescent="0.2">
      <c r="B40" s="3419"/>
      <c r="C40" s="3419"/>
      <c r="D40" s="3419"/>
      <c r="E40" s="3419"/>
      <c r="F40" s="3419"/>
      <c r="G40" s="3419"/>
      <c r="H40" s="3419"/>
      <c r="I40" s="3419"/>
      <c r="J40" s="3419"/>
      <c r="L40" s="3419"/>
      <c r="M40" s="3419"/>
      <c r="BD40" s="381"/>
      <c r="BE40" s="381"/>
      <c r="BF40" s="381"/>
      <c r="BG40" s="381"/>
      <c r="BH40" s="381"/>
      <c r="BI40" s="381"/>
      <c r="BJ40" s="3422"/>
      <c r="BK40" s="3422"/>
      <c r="BL40" s="3422"/>
      <c r="BM40" s="3422"/>
      <c r="BN40" s="3422"/>
      <c r="BO40" s="3422"/>
      <c r="BP40" s="3422"/>
      <c r="BQ40" s="3422"/>
    </row>
    <row r="41" spans="2:72" ht="21" customHeight="1" x14ac:dyDescent="0.2">
      <c r="B41" s="3419"/>
      <c r="C41" s="3419"/>
      <c r="D41" s="3419"/>
      <c r="E41" s="3419"/>
      <c r="F41" s="3419"/>
      <c r="G41" s="3419"/>
      <c r="H41" s="3419"/>
      <c r="I41" s="3419"/>
      <c r="J41" s="3419"/>
    </row>
    <row r="42" spans="2:72" x14ac:dyDescent="0.2">
      <c r="B42" s="3419"/>
      <c r="C42" s="3419"/>
      <c r="D42" s="3419"/>
      <c r="E42" s="3419"/>
      <c r="F42" s="3419"/>
      <c r="G42" s="3419"/>
      <c r="H42" s="3419"/>
      <c r="I42" s="3419"/>
      <c r="J42" s="3419"/>
    </row>
  </sheetData>
  <sheetProtection algorithmName="SHA-512" hashValue="27JSIo8kyHeKr2N3OkaLA9v3BZclbm1sBVtIlqvugO8h8YIGTZqaD+w1LkKbFKANH+N/IY8u1wG48VqklZmc8g==" saltValue="CcG2yHOvIM9JRLMPUq4J3A==" spinCount="100000" sheet="1" objects="1" scenarios="1" selectLockedCells="1"/>
  <mergeCells count="166">
    <mergeCell ref="AK34:AM35"/>
    <mergeCell ref="BJ39:BQ39"/>
    <mergeCell ref="BL21:BM21"/>
    <mergeCell ref="BJ40:BQ40"/>
    <mergeCell ref="B1:BG2"/>
    <mergeCell ref="BH2:BP2"/>
    <mergeCell ref="G15:V15"/>
    <mergeCell ref="G26:V26"/>
    <mergeCell ref="W26:BR26"/>
    <mergeCell ref="G6:BT6"/>
    <mergeCell ref="B6:C8"/>
    <mergeCell ref="D8:F8"/>
    <mergeCell ref="BS7:BT8"/>
    <mergeCell ref="D6:F6"/>
    <mergeCell ref="B9:F9"/>
    <mergeCell ref="G9:AL9"/>
    <mergeCell ref="BS9:BT9"/>
    <mergeCell ref="D7:F7"/>
    <mergeCell ref="G7:BR8"/>
    <mergeCell ref="AQ9:BR9"/>
    <mergeCell ref="D34:AJ34"/>
    <mergeCell ref="D35:AJ35"/>
    <mergeCell ref="BS34:BT34"/>
    <mergeCell ref="B41:C41"/>
    <mergeCell ref="D42:F42"/>
    <mergeCell ref="L40:M40"/>
    <mergeCell ref="G42:H42"/>
    <mergeCell ref="G40:H40"/>
    <mergeCell ref="G41:H41"/>
    <mergeCell ref="I41:J41"/>
    <mergeCell ref="I42:J42"/>
    <mergeCell ref="D41:F41"/>
    <mergeCell ref="B42:C42"/>
    <mergeCell ref="D40:F40"/>
    <mergeCell ref="I40:J40"/>
    <mergeCell ref="B40:C40"/>
    <mergeCell ref="BS35:BT35"/>
    <mergeCell ref="B31:F31"/>
    <mergeCell ref="G31:V31"/>
    <mergeCell ref="AN34:BR34"/>
    <mergeCell ref="AN35:BR35"/>
    <mergeCell ref="BS31:BT31"/>
    <mergeCell ref="G21:V21"/>
    <mergeCell ref="G22:V22"/>
    <mergeCell ref="G23:V23"/>
    <mergeCell ref="G24:V24"/>
    <mergeCell ref="AV23:BR23"/>
    <mergeCell ref="AV24:BR24"/>
    <mergeCell ref="B21:F21"/>
    <mergeCell ref="AM23:AN23"/>
    <mergeCell ref="AO21:AP21"/>
    <mergeCell ref="AP24:AU24"/>
    <mergeCell ref="W24:AD24"/>
    <mergeCell ref="AG22:AV22"/>
    <mergeCell ref="BS24:BT24"/>
    <mergeCell ref="BN21:BO21"/>
    <mergeCell ref="AQ21:AR21"/>
    <mergeCell ref="B33:BT33"/>
    <mergeCell ref="B34:C35"/>
    <mergeCell ref="BS22:BT22"/>
    <mergeCell ref="W31:AF31"/>
    <mergeCell ref="AH31:BR31"/>
    <mergeCell ref="W20:BR20"/>
    <mergeCell ref="B27:BT27"/>
    <mergeCell ref="B19:F19"/>
    <mergeCell ref="B26:F26"/>
    <mergeCell ref="BB21:BC21"/>
    <mergeCell ref="AG21:AH21"/>
    <mergeCell ref="AI21:AJ21"/>
    <mergeCell ref="B25:BT25"/>
    <mergeCell ref="AU21:AV21"/>
    <mergeCell ref="W23:X23"/>
    <mergeCell ref="G20:V20"/>
    <mergeCell ref="AK21:AL21"/>
    <mergeCell ref="AM21:AN21"/>
    <mergeCell ref="AF24:AI24"/>
    <mergeCell ref="AK24:AN24"/>
    <mergeCell ref="B28:C28"/>
    <mergeCell ref="D28:F28"/>
    <mergeCell ref="G28:BT28"/>
    <mergeCell ref="B29:F29"/>
    <mergeCell ref="G29:V29"/>
    <mergeCell ref="B23:F23"/>
    <mergeCell ref="B24:F24"/>
    <mergeCell ref="BQ2:BS2"/>
    <mergeCell ref="B15:F15"/>
    <mergeCell ref="B5:L5"/>
    <mergeCell ref="AG5:BC5"/>
    <mergeCell ref="BE5:BH5"/>
    <mergeCell ref="BJ5:BT5"/>
    <mergeCell ref="AM15:BB15"/>
    <mergeCell ref="W15:AB15"/>
    <mergeCell ref="G14:BT14"/>
    <mergeCell ref="B14:F14"/>
    <mergeCell ref="D13:F13"/>
    <mergeCell ref="G13:BT13"/>
    <mergeCell ref="B3:L3"/>
    <mergeCell ref="M3:AE3"/>
    <mergeCell ref="AG3:BT3"/>
    <mergeCell ref="B4:L4"/>
    <mergeCell ref="B10:F10"/>
    <mergeCell ref="G10:BT10"/>
    <mergeCell ref="D12:F12"/>
    <mergeCell ref="B11:C12"/>
    <mergeCell ref="M4:AE4"/>
    <mergeCell ref="AF4:AH4"/>
    <mergeCell ref="AM9:AP9"/>
    <mergeCell ref="M5:AE5"/>
    <mergeCell ref="G18:BT18"/>
    <mergeCell ref="B20:F20"/>
    <mergeCell ref="BD21:BE21"/>
    <mergeCell ref="B13:C13"/>
    <mergeCell ref="BS19:BT19"/>
    <mergeCell ref="AB21:AC21"/>
    <mergeCell ref="BF21:BG21"/>
    <mergeCell ref="BH21:BI21"/>
    <mergeCell ref="BJ21:BK21"/>
    <mergeCell ref="W19:BR19"/>
    <mergeCell ref="G19:V19"/>
    <mergeCell ref="G16:V16"/>
    <mergeCell ref="B16:F16"/>
    <mergeCell ref="BC15:BT15"/>
    <mergeCell ref="BC16:BT16"/>
    <mergeCell ref="W16:BB16"/>
    <mergeCell ref="BS26:BT26"/>
    <mergeCell ref="Y23:Z23"/>
    <mergeCell ref="AA23:AB23"/>
    <mergeCell ref="AC23:AD23"/>
    <mergeCell ref="BS23:BT23"/>
    <mergeCell ref="AF23:AG23"/>
    <mergeCell ref="AH23:AI23"/>
    <mergeCell ref="AK23:AL23"/>
    <mergeCell ref="AX21:AY21"/>
    <mergeCell ref="W22:Z22"/>
    <mergeCell ref="AX22:BQ22"/>
    <mergeCell ref="AR23:AS23"/>
    <mergeCell ref="AT23:AU23"/>
    <mergeCell ref="BS21:BT21"/>
    <mergeCell ref="AZ21:BA21"/>
    <mergeCell ref="AS21:AT21"/>
    <mergeCell ref="AD21:AE21"/>
    <mergeCell ref="W21:X21"/>
    <mergeCell ref="Y21:Z21"/>
    <mergeCell ref="W29:BR29"/>
    <mergeCell ref="BS29:BT29"/>
    <mergeCell ref="B32:BT32"/>
    <mergeCell ref="AJ4:AP4"/>
    <mergeCell ref="AR4:BT4"/>
    <mergeCell ref="D11:F11"/>
    <mergeCell ref="BS11:BT12"/>
    <mergeCell ref="G11:BR12"/>
    <mergeCell ref="W30:BR30"/>
    <mergeCell ref="G30:V30"/>
    <mergeCell ref="AB22:AE22"/>
    <mergeCell ref="AC15:AD15"/>
    <mergeCell ref="AE15:AJ15"/>
    <mergeCell ref="AK15:AL15"/>
    <mergeCell ref="BS20:BT20"/>
    <mergeCell ref="B17:BT17"/>
    <mergeCell ref="B18:C18"/>
    <mergeCell ref="D18:F18"/>
    <mergeCell ref="B30:F30"/>
    <mergeCell ref="BS30:BT30"/>
    <mergeCell ref="B22:F22"/>
    <mergeCell ref="AP23:AQ23"/>
    <mergeCell ref="BP21:BQ21"/>
  </mergeCells>
  <dataValidations count="4">
    <dataValidation type="textLength" operator="equal" allowBlank="1" showInputMessage="1" showErrorMessage="1" sqref="AP23:AU23 W23:AD23 AF23:AI23 AK23:AN23 W21:Z21 AB21:AE21 AG21:AV21 AX21:BQ21 BJ39:BQ39">
      <formula1>1</formula1>
    </dataValidation>
    <dataValidation allowBlank="1" showErrorMessage="1" sqref="D34 AG5"/>
    <dataValidation operator="lessThanOrEqual" allowBlank="1" showErrorMessage="1" sqref="BV13 BQ2"/>
    <dataValidation type="textLength" operator="lessThan" allowBlank="1" showInputMessage="1" showErrorMessage="1" sqref="W16:BB16">
      <formula1>14</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6083" r:id="rId5" name="Option Button 3">
              <controlPr defaultSize="0" autoFill="0" autoLine="0" autoPict="0">
                <anchor moveWithCells="1">
                  <from>
                    <xdr:col>3</xdr:col>
                    <xdr:colOff>66675</xdr:colOff>
                    <xdr:row>6</xdr:row>
                    <xdr:rowOff>9525</xdr:rowOff>
                  </from>
                  <to>
                    <xdr:col>5</xdr:col>
                    <xdr:colOff>57150</xdr:colOff>
                    <xdr:row>6</xdr:row>
                    <xdr:rowOff>228600</xdr:rowOff>
                  </to>
                </anchor>
              </controlPr>
            </control>
          </mc:Choice>
        </mc:AlternateContent>
        <mc:AlternateContent xmlns:mc="http://schemas.openxmlformats.org/markup-compatibility/2006">
          <mc:Choice Requires="x14">
            <control shapeId="46084" r:id="rId6" name="Option Button 4">
              <controlPr defaultSize="0" autoFill="0" autoLine="0" autoPict="0">
                <anchor moveWithCells="1">
                  <from>
                    <xdr:col>3</xdr:col>
                    <xdr:colOff>66675</xdr:colOff>
                    <xdr:row>10</xdr:row>
                    <xdr:rowOff>9525</xdr:rowOff>
                  </from>
                  <to>
                    <xdr:col>5</xdr:col>
                    <xdr:colOff>57150</xdr:colOff>
                    <xdr:row>10</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43"/>
  </sheetPr>
  <dimension ref="B1:BV35"/>
  <sheetViews>
    <sheetView showGridLines="0" showRowColHeaders="0" showZeros="0" showOutlineSymbols="0" zoomScaleNormal="100" zoomScaleSheetLayoutView="100" zoomScalePageLayoutView="145" workbookViewId="0">
      <selection activeCell="D27" sqref="D27:AB27"/>
    </sheetView>
  </sheetViews>
  <sheetFormatPr baseColWidth="10" defaultRowHeight="12.75" x14ac:dyDescent="0.2"/>
  <cols>
    <col min="1" max="1" width="35.7109375" style="614" customWidth="1"/>
    <col min="2" max="2" width="1" style="614" customWidth="1"/>
    <col min="3" max="11" width="1.7109375" style="614" customWidth="1"/>
    <col min="12" max="12" width="2.140625" style="614" customWidth="1"/>
    <col min="13" max="15" width="1.7109375" style="614" customWidth="1"/>
    <col min="16" max="60" width="1" style="614" customWidth="1"/>
    <col min="61" max="61" width="1" style="355" customWidth="1"/>
    <col min="62" max="62" width="1" style="614" customWidth="1"/>
    <col min="63" max="70" width="1.7109375" style="614" customWidth="1"/>
    <col min="71" max="71" width="1.85546875" style="614" customWidth="1"/>
    <col min="72" max="72" width="1" style="614" customWidth="1"/>
    <col min="73" max="73" width="12.28515625" style="614" customWidth="1"/>
    <col min="74" max="74" width="11.42578125" style="614" hidden="1" customWidth="1"/>
    <col min="75" max="16384" width="11.42578125" style="614"/>
  </cols>
  <sheetData>
    <row r="1" spans="2:74" s="615" customFormat="1" ht="18.75" customHeight="1" x14ac:dyDescent="0.2">
      <c r="B1" s="3465" t="s">
        <v>725</v>
      </c>
      <c r="C1" s="3466"/>
      <c r="D1" s="3466"/>
      <c r="E1" s="3466"/>
      <c r="F1" s="3466"/>
      <c r="G1" s="3466"/>
      <c r="H1" s="3466"/>
      <c r="I1" s="3466"/>
      <c r="J1" s="3466"/>
      <c r="K1" s="3466"/>
      <c r="L1" s="3466"/>
      <c r="M1" s="3466"/>
      <c r="N1" s="3466"/>
      <c r="O1" s="3466"/>
      <c r="P1" s="3466"/>
      <c r="Q1" s="3466"/>
      <c r="R1" s="3466"/>
      <c r="S1" s="3466"/>
      <c r="T1" s="3466"/>
      <c r="U1" s="3466"/>
      <c r="V1" s="3466"/>
      <c r="W1" s="3466"/>
      <c r="X1" s="3466"/>
      <c r="Y1" s="3466"/>
      <c r="Z1" s="3466"/>
      <c r="AA1" s="3466"/>
      <c r="AB1" s="3466"/>
      <c r="AC1" s="3466"/>
      <c r="AD1" s="3466"/>
      <c r="AE1" s="3466"/>
      <c r="AF1" s="3466"/>
      <c r="AG1" s="3466"/>
      <c r="AH1" s="3466"/>
      <c r="AI1" s="3466"/>
      <c r="AJ1" s="3466"/>
      <c r="AK1" s="3466"/>
      <c r="AL1" s="3466"/>
      <c r="AM1" s="3466"/>
      <c r="AN1" s="3466"/>
      <c r="AO1" s="3466"/>
      <c r="AP1" s="3466"/>
      <c r="AQ1" s="3466"/>
      <c r="AR1" s="3466"/>
      <c r="AS1" s="3466"/>
      <c r="AT1" s="3466"/>
      <c r="AU1" s="3466"/>
      <c r="AV1" s="3466"/>
      <c r="AW1" s="3466"/>
      <c r="AX1" s="3466"/>
      <c r="AY1" s="3466"/>
      <c r="AZ1" s="3466"/>
      <c r="BA1" s="3466"/>
      <c r="BB1" s="3466"/>
      <c r="BC1" s="3466"/>
      <c r="BD1" s="3466"/>
      <c r="BE1" s="3466"/>
      <c r="BF1" s="3466"/>
      <c r="BG1" s="3466"/>
      <c r="BH1" s="3466"/>
      <c r="BI1" s="3466"/>
      <c r="BJ1" s="3466"/>
      <c r="BK1" s="3466"/>
      <c r="BL1" s="3466"/>
      <c r="BM1" s="3466"/>
      <c r="BN1" s="3466"/>
      <c r="BO1" s="3466"/>
      <c r="BP1" s="3466"/>
      <c r="BQ1" s="3466"/>
      <c r="BR1" s="3466"/>
      <c r="BS1" s="3466"/>
      <c r="BT1" s="3467"/>
    </row>
    <row r="2" spans="2:74" s="615" customFormat="1" ht="18.75" customHeight="1" thickBot="1" x14ac:dyDescent="0.25">
      <c r="B2" s="3425"/>
      <c r="C2" s="3426"/>
      <c r="D2" s="3426"/>
      <c r="E2" s="3426"/>
      <c r="F2" s="3426"/>
      <c r="G2" s="3426"/>
      <c r="H2" s="3426"/>
      <c r="I2" s="3426"/>
      <c r="J2" s="3426"/>
      <c r="K2" s="3426"/>
      <c r="L2" s="3426"/>
      <c r="M2" s="3426"/>
      <c r="N2" s="3426"/>
      <c r="O2" s="3426"/>
      <c r="P2" s="3426"/>
      <c r="Q2" s="3426"/>
      <c r="R2" s="3426"/>
      <c r="S2" s="3426"/>
      <c r="T2" s="3426"/>
      <c r="U2" s="3426"/>
      <c r="V2" s="3426"/>
      <c r="W2" s="3426"/>
      <c r="X2" s="3426"/>
      <c r="Y2" s="3426"/>
      <c r="Z2" s="3426"/>
      <c r="AA2" s="3426"/>
      <c r="AB2" s="3426"/>
      <c r="AC2" s="3426"/>
      <c r="AD2" s="3426"/>
      <c r="AE2" s="3426"/>
      <c r="AF2" s="3426"/>
      <c r="AG2" s="3426"/>
      <c r="AH2" s="3426"/>
      <c r="AI2" s="3426"/>
      <c r="AJ2" s="3426"/>
      <c r="AK2" s="3426"/>
      <c r="AL2" s="3426"/>
      <c r="AM2" s="3426"/>
      <c r="AN2" s="3426"/>
      <c r="AO2" s="3426"/>
      <c r="AP2" s="3426"/>
      <c r="AQ2" s="3426"/>
      <c r="AR2" s="3426"/>
      <c r="AS2" s="3426"/>
      <c r="AT2" s="3426"/>
      <c r="AU2" s="3426"/>
      <c r="AV2" s="3426"/>
      <c r="AW2" s="3426"/>
      <c r="AX2" s="3426"/>
      <c r="AY2" s="3426"/>
      <c r="AZ2" s="3426"/>
      <c r="BA2" s="3426"/>
      <c r="BB2" s="3426"/>
      <c r="BC2" s="3426"/>
      <c r="BD2" s="3426"/>
      <c r="BE2" s="3426"/>
      <c r="BF2" s="3426"/>
      <c r="BG2" s="3426"/>
      <c r="BH2" s="3426"/>
      <c r="BI2" s="3426"/>
      <c r="BJ2" s="3426"/>
      <c r="BK2" s="3426"/>
      <c r="BL2" s="3426"/>
      <c r="BM2" s="3426"/>
      <c r="BN2" s="3426"/>
      <c r="BO2" s="3426"/>
      <c r="BP2" s="3426"/>
      <c r="BQ2" s="3426"/>
      <c r="BR2" s="3426"/>
      <c r="BS2" s="3426"/>
      <c r="BT2" s="3468"/>
    </row>
    <row r="3" spans="2:74" ht="20.25" customHeight="1" x14ac:dyDescent="0.2">
      <c r="B3" s="3469" t="s">
        <v>726</v>
      </c>
      <c r="C3" s="3470"/>
      <c r="D3" s="3470"/>
      <c r="E3" s="3470"/>
      <c r="F3" s="3470"/>
      <c r="G3" s="3470"/>
      <c r="H3" s="3470"/>
      <c r="I3" s="3470"/>
      <c r="J3" s="3470"/>
      <c r="K3" s="3470"/>
      <c r="L3" s="3470"/>
      <c r="M3" s="3470"/>
      <c r="N3" s="3470"/>
      <c r="O3" s="3471" t="s">
        <v>727</v>
      </c>
      <c r="P3" s="3471"/>
      <c r="Q3" s="3471"/>
      <c r="R3" s="3471"/>
      <c r="S3" s="3471"/>
      <c r="T3" s="3471"/>
      <c r="U3" s="3471"/>
      <c r="V3" s="3471"/>
      <c r="W3" s="3471"/>
      <c r="X3" s="3471"/>
      <c r="Y3" s="3471"/>
      <c r="Z3" s="3471"/>
      <c r="AA3" s="3471"/>
      <c r="AB3" s="3471"/>
      <c r="AC3" s="3471"/>
      <c r="AD3" s="3471"/>
      <c r="AE3" s="3472"/>
      <c r="AF3" s="616"/>
      <c r="AG3" s="3473" t="s">
        <v>745</v>
      </c>
      <c r="AH3" s="3474"/>
      <c r="AI3" s="3474"/>
      <c r="AJ3" s="3474"/>
      <c r="AK3" s="3474"/>
      <c r="AL3" s="3474"/>
      <c r="AM3" s="3474"/>
      <c r="AN3" s="3474"/>
      <c r="AO3" s="3474"/>
      <c r="AP3" s="3474"/>
      <c r="AQ3" s="3474"/>
      <c r="AR3" s="3474"/>
      <c r="AS3" s="3474"/>
      <c r="AT3" s="3474"/>
      <c r="AU3" s="3474"/>
      <c r="AV3" s="3474"/>
      <c r="AW3" s="3474"/>
      <c r="AX3" s="3474"/>
      <c r="AY3" s="3474"/>
      <c r="AZ3" s="3474"/>
      <c r="BA3" s="3474"/>
      <c r="BB3" s="3474"/>
      <c r="BC3" s="3474"/>
      <c r="BD3" s="3474"/>
      <c r="BE3" s="3474"/>
      <c r="BF3" s="3474"/>
      <c r="BG3" s="3474"/>
      <c r="BH3" s="3474"/>
      <c r="BI3" s="3474"/>
      <c r="BJ3" s="3474"/>
      <c r="BK3" s="3474"/>
      <c r="BL3" s="3474"/>
      <c r="BM3" s="3474"/>
      <c r="BN3" s="3474"/>
      <c r="BO3" s="3474"/>
      <c r="BP3" s="3474"/>
      <c r="BQ3" s="3474"/>
      <c r="BR3" s="3474"/>
      <c r="BS3" s="3474"/>
      <c r="BT3" s="3475"/>
    </row>
    <row r="4" spans="2:74" ht="20.25" customHeight="1" x14ac:dyDescent="0.2">
      <c r="B4" s="3476"/>
      <c r="C4" s="3477"/>
      <c r="D4" s="3477"/>
      <c r="E4" s="3477"/>
      <c r="F4" s="3477"/>
      <c r="G4" s="3477"/>
      <c r="H4" s="3477"/>
      <c r="I4" s="3477"/>
      <c r="J4" s="3477"/>
      <c r="K4" s="3477"/>
      <c r="L4" s="3477"/>
      <c r="M4" s="3477"/>
      <c r="N4" s="3477"/>
      <c r="O4" s="3478" t="s">
        <v>4</v>
      </c>
      <c r="P4" s="3478"/>
      <c r="Q4" s="3478"/>
      <c r="R4" s="3478"/>
      <c r="S4" s="3478"/>
      <c r="T4" s="3478"/>
      <c r="U4" s="3478"/>
      <c r="V4" s="3478"/>
      <c r="W4" s="3478"/>
      <c r="X4" s="3478"/>
      <c r="Y4" s="3478"/>
      <c r="Z4" s="3478"/>
      <c r="AA4" s="3478"/>
      <c r="AB4" s="3478"/>
      <c r="AC4" s="3478"/>
      <c r="AD4" s="3478"/>
      <c r="AE4" s="3479"/>
      <c r="AF4" s="617"/>
      <c r="AG4" s="3473" t="s">
        <v>728</v>
      </c>
      <c r="AH4" s="3474"/>
      <c r="AI4" s="3474"/>
      <c r="AJ4" s="3474"/>
      <c r="AK4" s="3474"/>
      <c r="AL4" s="3474"/>
      <c r="AM4" s="3474"/>
      <c r="AN4" s="3474"/>
      <c r="AO4" s="3474"/>
      <c r="AP4" s="3474"/>
      <c r="AQ4" s="3474"/>
      <c r="AR4" s="3474"/>
      <c r="AS4" s="3474"/>
      <c r="AT4" s="3474"/>
      <c r="AU4" s="3474"/>
      <c r="AV4" s="3474"/>
      <c r="AW4" s="3474"/>
      <c r="AX4" s="3474"/>
      <c r="AY4" s="3474"/>
      <c r="AZ4" s="3474"/>
      <c r="BA4" s="3474"/>
      <c r="BB4" s="3474"/>
      <c r="BC4" s="3474"/>
      <c r="BD4" s="3474"/>
      <c r="BE4" s="3474"/>
      <c r="BF4" s="3474"/>
      <c r="BG4" s="3474"/>
      <c r="BH4" s="3474"/>
      <c r="BI4" s="3474"/>
      <c r="BJ4" s="3474"/>
      <c r="BK4" s="3474"/>
      <c r="BL4" s="3474"/>
      <c r="BM4" s="3474"/>
      <c r="BN4" s="3474"/>
      <c r="BO4" s="3474"/>
      <c r="BP4" s="3474"/>
      <c r="BQ4" s="3474"/>
      <c r="BR4" s="3474"/>
      <c r="BS4" s="3474"/>
      <c r="BT4" s="3475"/>
    </row>
    <row r="5" spans="2:74" ht="20.25" customHeight="1" x14ac:dyDescent="0.2">
      <c r="B5" s="3494"/>
      <c r="C5" s="3495"/>
      <c r="D5" s="3495"/>
      <c r="E5" s="3495"/>
      <c r="F5" s="3495"/>
      <c r="G5" s="3495"/>
      <c r="H5" s="3495"/>
      <c r="I5" s="3495"/>
      <c r="J5" s="3495"/>
      <c r="K5" s="3495"/>
      <c r="L5" s="3495"/>
      <c r="M5" s="3495"/>
      <c r="N5" s="3495"/>
      <c r="O5" s="3496" t="s">
        <v>5</v>
      </c>
      <c r="P5" s="3496"/>
      <c r="Q5" s="3496"/>
      <c r="R5" s="3496"/>
      <c r="S5" s="3496"/>
      <c r="T5" s="3496"/>
      <c r="U5" s="3496"/>
      <c r="V5" s="3496"/>
      <c r="W5" s="3496"/>
      <c r="X5" s="3496"/>
      <c r="Y5" s="3496"/>
      <c r="Z5" s="3496"/>
      <c r="AA5" s="3496"/>
      <c r="AB5" s="3496"/>
      <c r="AC5" s="3496"/>
      <c r="AD5" s="3496"/>
      <c r="AE5" s="3497"/>
      <c r="AF5" s="618"/>
      <c r="AG5" s="3498" t="s">
        <v>59</v>
      </c>
      <c r="AH5" s="3499"/>
      <c r="AI5" s="3499"/>
      <c r="AJ5" s="3500">
        <v>99310</v>
      </c>
      <c r="AK5" s="3500"/>
      <c r="AL5" s="3500"/>
      <c r="AM5" s="3500"/>
      <c r="AN5" s="3500"/>
      <c r="AO5" s="3500"/>
      <c r="AP5" s="3500"/>
      <c r="AQ5" s="3501" t="s">
        <v>0</v>
      </c>
      <c r="AR5" s="3501"/>
      <c r="AS5" s="3501"/>
      <c r="AT5" s="3501"/>
      <c r="AU5" s="3501"/>
      <c r="AV5" s="3501"/>
      <c r="AW5" s="3501"/>
      <c r="AX5" s="3501"/>
      <c r="AY5" s="3501"/>
      <c r="AZ5" s="3501"/>
      <c r="BA5" s="3501"/>
      <c r="BB5" s="3501"/>
      <c r="BC5" s="3501"/>
      <c r="BD5" s="3501"/>
      <c r="BE5" s="3501"/>
      <c r="BF5" s="3501"/>
      <c r="BG5" s="3501"/>
      <c r="BH5" s="3501"/>
      <c r="BI5" s="3501"/>
      <c r="BJ5" s="3501"/>
      <c r="BK5" s="3501"/>
      <c r="BL5" s="3501"/>
      <c r="BM5" s="3501"/>
      <c r="BN5" s="3501"/>
      <c r="BO5" s="3501"/>
      <c r="BP5" s="3501"/>
      <c r="BQ5" s="3501"/>
      <c r="BR5" s="3501"/>
      <c r="BS5" s="3501"/>
      <c r="BT5" s="3502"/>
    </row>
    <row r="6" spans="2:74" ht="24.75" customHeight="1" x14ac:dyDescent="0.2">
      <c r="B6" s="3503" t="s">
        <v>729</v>
      </c>
      <c r="C6" s="3504"/>
      <c r="D6" s="3504"/>
      <c r="E6" s="3504"/>
      <c r="F6" s="3504"/>
      <c r="G6" s="3504"/>
      <c r="H6" s="3504"/>
      <c r="I6" s="3504"/>
      <c r="J6" s="3504"/>
      <c r="K6" s="3504"/>
      <c r="L6" s="3504"/>
      <c r="M6" s="3504"/>
      <c r="N6" s="3504"/>
      <c r="O6" s="3504"/>
      <c r="P6" s="3504"/>
      <c r="Q6" s="3504"/>
      <c r="R6" s="3504"/>
      <c r="S6" s="3504"/>
      <c r="T6" s="3504"/>
      <c r="U6" s="3504"/>
      <c r="V6" s="3504"/>
      <c r="W6" s="3504"/>
      <c r="X6" s="3504"/>
      <c r="Y6" s="3504"/>
      <c r="Z6" s="3504"/>
      <c r="AA6" s="3504"/>
      <c r="AB6" s="3504"/>
      <c r="AC6" s="3504"/>
      <c r="AD6" s="3504"/>
      <c r="AE6" s="3504"/>
      <c r="AF6" s="767"/>
      <c r="AG6" s="3505" t="s">
        <v>730</v>
      </c>
      <c r="AH6" s="3506"/>
      <c r="AI6" s="3506"/>
      <c r="AJ6" s="3506"/>
      <c r="AK6" s="3506"/>
      <c r="AL6" s="3506"/>
      <c r="AM6" s="3506"/>
      <c r="AN6" s="3506"/>
      <c r="AO6" s="3506"/>
      <c r="AP6" s="3506"/>
      <c r="AQ6" s="3506"/>
      <c r="AR6" s="3506"/>
      <c r="AS6" s="3506"/>
      <c r="AT6" s="3506"/>
      <c r="AU6" s="3506"/>
      <c r="AV6" s="3506"/>
      <c r="AW6" s="3506"/>
      <c r="AX6" s="3506"/>
      <c r="AY6" s="3506"/>
      <c r="AZ6" s="3506"/>
      <c r="BA6" s="3506"/>
      <c r="BB6" s="3506"/>
      <c r="BC6" s="3506"/>
      <c r="BD6" s="3506"/>
      <c r="BE6" s="3506"/>
      <c r="BF6" s="3506"/>
      <c r="BG6" s="3506"/>
      <c r="BH6" s="3506"/>
      <c r="BI6" s="3506"/>
      <c r="BJ6" s="3506"/>
      <c r="BK6" s="3506"/>
      <c r="BL6" s="3506"/>
      <c r="BM6" s="3506"/>
      <c r="BN6" s="3506"/>
      <c r="BO6" s="3506"/>
      <c r="BP6" s="3506"/>
      <c r="BQ6" s="3506"/>
      <c r="BR6" s="3506"/>
      <c r="BS6" s="3506"/>
      <c r="BT6" s="3507"/>
    </row>
    <row r="7" spans="2:74" ht="27" customHeight="1" x14ac:dyDescent="0.2">
      <c r="B7" s="3481" t="s">
        <v>731</v>
      </c>
      <c r="C7" s="3482"/>
      <c r="D7" s="3482"/>
      <c r="E7" s="3482"/>
      <c r="F7" s="3482"/>
      <c r="G7" s="3482"/>
      <c r="H7" s="3482"/>
      <c r="I7" s="3482"/>
      <c r="J7" s="3482"/>
      <c r="K7" s="3482"/>
      <c r="L7" s="3482"/>
      <c r="M7" s="3482"/>
      <c r="N7" s="3482"/>
      <c r="O7" s="3482"/>
      <c r="P7" s="3482"/>
      <c r="Q7" s="3482"/>
      <c r="R7" s="3482"/>
      <c r="S7" s="3482"/>
      <c r="T7" s="3482"/>
      <c r="U7" s="3482"/>
      <c r="V7" s="3482"/>
      <c r="W7" s="3482"/>
      <c r="X7" s="3482"/>
      <c r="Y7" s="3482"/>
      <c r="Z7" s="3482"/>
      <c r="AA7" s="3482"/>
      <c r="AB7" s="3482"/>
      <c r="AC7" s="3482"/>
      <c r="AD7" s="3482"/>
      <c r="AE7" s="3482"/>
      <c r="AF7" s="3482"/>
      <c r="AG7" s="3482"/>
      <c r="AH7" s="3482"/>
      <c r="AI7" s="3482"/>
      <c r="AJ7" s="3482"/>
      <c r="AK7" s="3482"/>
      <c r="AL7" s="3482"/>
      <c r="AM7" s="3482"/>
      <c r="AN7" s="3482"/>
      <c r="AO7" s="3482"/>
      <c r="AP7" s="3482"/>
      <c r="AQ7" s="3482"/>
      <c r="AR7" s="3482"/>
      <c r="AS7" s="3482"/>
      <c r="AT7" s="3482"/>
      <c r="AU7" s="3482"/>
      <c r="AV7" s="3482"/>
      <c r="AW7" s="3482"/>
      <c r="AX7" s="3482"/>
      <c r="AY7" s="3482"/>
      <c r="AZ7" s="3482"/>
      <c r="BA7" s="3482"/>
      <c r="BB7" s="3482"/>
      <c r="BC7" s="3482"/>
      <c r="BD7" s="3482"/>
      <c r="BE7" s="3482"/>
      <c r="BF7" s="3482"/>
      <c r="BG7" s="3482"/>
      <c r="BH7" s="3482"/>
      <c r="BI7" s="3482"/>
      <c r="BJ7" s="3482"/>
      <c r="BK7" s="3482"/>
      <c r="BL7" s="3482"/>
      <c r="BM7" s="3482"/>
      <c r="BN7" s="3482"/>
      <c r="BO7" s="3482"/>
      <c r="BP7" s="3482"/>
      <c r="BQ7" s="3482"/>
      <c r="BR7" s="3482"/>
      <c r="BS7" s="3482"/>
      <c r="BT7" s="3483"/>
      <c r="BV7" s="615" t="s">
        <v>1</v>
      </c>
    </row>
    <row r="8" spans="2:74" ht="27" customHeight="1" x14ac:dyDescent="0.2">
      <c r="B8" s="3484"/>
      <c r="C8" s="3485"/>
      <c r="D8" s="3485"/>
      <c r="E8" s="3485"/>
      <c r="F8" s="3485"/>
      <c r="G8" s="3485"/>
      <c r="H8" s="3485"/>
      <c r="I8" s="3485"/>
      <c r="J8" s="3485"/>
      <c r="K8" s="3485"/>
      <c r="L8" s="3485"/>
      <c r="M8" s="3485"/>
      <c r="N8" s="3485"/>
      <c r="O8" s="3485"/>
      <c r="P8" s="3485"/>
      <c r="Q8" s="3485"/>
      <c r="R8" s="3485"/>
      <c r="S8" s="3485"/>
      <c r="T8" s="3485"/>
      <c r="U8" s="3485"/>
      <c r="V8" s="3485"/>
      <c r="W8" s="3485"/>
      <c r="X8" s="3485"/>
      <c r="Y8" s="3485"/>
      <c r="Z8" s="3485"/>
      <c r="AA8" s="3485"/>
      <c r="AB8" s="3485"/>
      <c r="AC8" s="3485"/>
      <c r="AD8" s="3485"/>
      <c r="AE8" s="3485"/>
      <c r="AF8" s="3485"/>
      <c r="AG8" s="3485"/>
      <c r="AH8" s="3485"/>
      <c r="AI8" s="3485"/>
      <c r="AJ8" s="3485"/>
      <c r="AK8" s="3485"/>
      <c r="AL8" s="3485"/>
      <c r="AM8" s="3485"/>
      <c r="AN8" s="3485"/>
      <c r="AO8" s="3485"/>
      <c r="AP8" s="3485"/>
      <c r="AQ8" s="3485"/>
      <c r="AR8" s="3485"/>
      <c r="AS8" s="3485"/>
      <c r="AT8" s="3485"/>
      <c r="AU8" s="3485"/>
      <c r="AV8" s="3485"/>
      <c r="AW8" s="3485"/>
      <c r="AX8" s="3485"/>
      <c r="AY8" s="3485"/>
      <c r="AZ8" s="3485"/>
      <c r="BA8" s="3485"/>
      <c r="BB8" s="3485"/>
      <c r="BC8" s="3485"/>
      <c r="BD8" s="3485"/>
      <c r="BE8" s="3485"/>
      <c r="BF8" s="3485"/>
      <c r="BG8" s="3485"/>
      <c r="BH8" s="3485"/>
      <c r="BI8" s="3485"/>
      <c r="BJ8" s="3485"/>
      <c r="BK8" s="3485"/>
      <c r="BL8" s="3485"/>
      <c r="BM8" s="3485"/>
      <c r="BN8" s="3485"/>
      <c r="BO8" s="3485"/>
      <c r="BP8" s="3485"/>
      <c r="BQ8" s="3485"/>
      <c r="BR8" s="3485"/>
      <c r="BS8" s="3485"/>
      <c r="BT8" s="3486"/>
      <c r="BV8" s="614" t="s">
        <v>2</v>
      </c>
    </row>
    <row r="9" spans="2:74" ht="29.25" customHeight="1" x14ac:dyDescent="0.2">
      <c r="B9" s="3487" t="s">
        <v>732</v>
      </c>
      <c r="C9" s="3488"/>
      <c r="D9" s="3488"/>
      <c r="E9" s="3488"/>
      <c r="F9" s="3488"/>
      <c r="G9" s="3488"/>
      <c r="H9" s="3488"/>
      <c r="I9" s="3488"/>
      <c r="J9" s="3488"/>
      <c r="K9" s="3488"/>
      <c r="L9" s="3488"/>
      <c r="M9" s="3488"/>
      <c r="N9" s="3488"/>
      <c r="O9" s="3488"/>
      <c r="P9" s="3488"/>
      <c r="Q9" s="3488"/>
      <c r="R9" s="3488"/>
      <c r="S9" s="3488"/>
      <c r="T9" s="3488"/>
      <c r="U9" s="3488"/>
      <c r="V9" s="3488"/>
      <c r="W9" s="3488"/>
      <c r="X9" s="3488"/>
      <c r="Y9" s="3488"/>
      <c r="Z9" s="3488"/>
      <c r="AA9" s="3488"/>
      <c r="AB9" s="3488"/>
      <c r="AC9" s="3488"/>
      <c r="AD9" s="3488"/>
      <c r="AE9" s="3488"/>
      <c r="AF9" s="3488"/>
      <c r="AG9" s="3488"/>
      <c r="AH9" s="3488"/>
      <c r="AI9" s="3488"/>
      <c r="AJ9" s="3488"/>
      <c r="AK9" s="3488"/>
      <c r="AL9" s="3488"/>
      <c r="AM9" s="3488"/>
      <c r="AN9" s="3488"/>
      <c r="AO9" s="3488"/>
      <c r="AP9" s="3488"/>
      <c r="AQ9" s="3488"/>
      <c r="AR9" s="3488"/>
      <c r="AS9" s="3488"/>
      <c r="AT9" s="3488"/>
      <c r="AU9" s="3488"/>
      <c r="AV9" s="3488"/>
      <c r="AW9" s="3488"/>
      <c r="AX9" s="3488"/>
      <c r="AY9" s="3488"/>
      <c r="AZ9" s="3488"/>
      <c r="BA9" s="3488"/>
      <c r="BB9" s="3488"/>
      <c r="BC9" s="3488"/>
      <c r="BD9" s="3488"/>
      <c r="BE9" s="3488"/>
      <c r="BF9" s="3488"/>
      <c r="BG9" s="3488"/>
      <c r="BH9" s="3488"/>
      <c r="BI9" s="3488"/>
      <c r="BJ9" s="3488"/>
      <c r="BK9" s="3488"/>
      <c r="BL9" s="3488"/>
      <c r="BM9" s="3488"/>
      <c r="BN9" s="3488"/>
      <c r="BO9" s="3488"/>
      <c r="BP9" s="3488"/>
      <c r="BQ9" s="3488"/>
      <c r="BR9" s="3488"/>
      <c r="BS9" s="3488"/>
      <c r="BT9" s="3489"/>
    </row>
    <row r="10" spans="2:74" ht="70.5" customHeight="1" x14ac:dyDescent="0.2">
      <c r="B10" s="3490"/>
      <c r="C10" s="3491" t="s">
        <v>733</v>
      </c>
      <c r="D10" s="3491"/>
      <c r="E10" s="3491"/>
      <c r="F10" s="3491"/>
      <c r="G10" s="3491"/>
      <c r="H10" s="3491"/>
      <c r="I10" s="3491"/>
      <c r="J10" s="3491"/>
      <c r="K10" s="3491"/>
      <c r="L10" s="3491"/>
      <c r="M10" s="3491"/>
      <c r="N10" s="3491"/>
      <c r="O10" s="3491"/>
      <c r="P10" s="3491"/>
      <c r="Q10" s="3491"/>
      <c r="R10" s="3491"/>
      <c r="S10" s="3491"/>
      <c r="T10" s="3491"/>
      <c r="U10" s="3491"/>
      <c r="V10" s="3491"/>
      <c r="W10" s="3491"/>
      <c r="X10" s="3491"/>
      <c r="Y10" s="3491"/>
      <c r="Z10" s="3491"/>
      <c r="AA10" s="3491"/>
      <c r="AB10" s="3491"/>
      <c r="AC10" s="3491"/>
      <c r="AD10" s="3491"/>
      <c r="AE10" s="3491"/>
      <c r="AF10" s="3491"/>
      <c r="AG10" s="3491"/>
      <c r="AH10" s="3491"/>
      <c r="AI10" s="3491"/>
      <c r="AJ10" s="3491"/>
      <c r="AK10" s="3491"/>
      <c r="AL10" s="3491"/>
      <c r="AM10" s="3491"/>
      <c r="AN10" s="3491"/>
      <c r="AO10" s="3491"/>
      <c r="AP10" s="3491"/>
      <c r="AQ10" s="3491"/>
      <c r="AR10" s="3491"/>
      <c r="AS10" s="3491"/>
      <c r="AT10" s="3491"/>
      <c r="AU10" s="3491"/>
      <c r="AV10" s="3491"/>
      <c r="AW10" s="3491"/>
      <c r="AX10" s="3491"/>
      <c r="AY10" s="3491"/>
      <c r="AZ10" s="3491"/>
      <c r="BA10" s="3491"/>
      <c r="BB10" s="3491"/>
      <c r="BC10" s="3491"/>
      <c r="BD10" s="3491"/>
      <c r="BE10" s="3491"/>
      <c r="BF10" s="3491"/>
      <c r="BG10" s="3491"/>
      <c r="BH10" s="3491"/>
      <c r="BI10" s="3491"/>
      <c r="BJ10" s="3491"/>
      <c r="BK10" s="3491"/>
      <c r="BL10" s="3491"/>
      <c r="BM10" s="3491"/>
      <c r="BN10" s="3491"/>
      <c r="BO10" s="3491"/>
      <c r="BP10" s="3491"/>
      <c r="BQ10" s="3491"/>
      <c r="BR10" s="3491"/>
      <c r="BS10" s="3491"/>
      <c r="BT10" s="3492"/>
    </row>
    <row r="11" spans="2:74" ht="51" customHeight="1" x14ac:dyDescent="0.2">
      <c r="B11" s="3490"/>
      <c r="C11" s="3493" t="s">
        <v>734</v>
      </c>
      <c r="D11" s="3493"/>
      <c r="E11" s="3493"/>
      <c r="F11" s="3493"/>
      <c r="G11" s="3493"/>
      <c r="H11" s="3493"/>
      <c r="I11" s="3493"/>
      <c r="J11" s="3493"/>
      <c r="K11" s="3493"/>
      <c r="L11" s="3493"/>
      <c r="M11" s="3493"/>
      <c r="N11" s="3493"/>
      <c r="O11" s="3493"/>
      <c r="P11" s="3493"/>
      <c r="Q11" s="3493"/>
      <c r="R11" s="3493"/>
      <c r="S11" s="3493"/>
      <c r="T11" s="3493"/>
      <c r="U11" s="3493"/>
      <c r="V11" s="3493"/>
      <c r="W11" s="3493"/>
      <c r="X11" s="3493"/>
      <c r="Y11" s="3493"/>
      <c r="Z11" s="3493"/>
      <c r="AA11" s="3493"/>
      <c r="AB11" s="3493"/>
      <c r="AC11" s="3493"/>
      <c r="AD11" s="3493"/>
      <c r="AE11" s="3493"/>
      <c r="AF11" s="3493"/>
      <c r="AG11" s="3493"/>
      <c r="AH11" s="3493"/>
      <c r="AI11" s="3493"/>
      <c r="AJ11" s="3493"/>
      <c r="AK11" s="3493"/>
      <c r="AL11" s="3493"/>
      <c r="AM11" s="3493"/>
      <c r="AN11" s="3493"/>
      <c r="AO11" s="3493"/>
      <c r="AP11" s="3493"/>
      <c r="AQ11" s="3493"/>
      <c r="AR11" s="3493"/>
      <c r="AS11" s="3493"/>
      <c r="AT11" s="3493"/>
      <c r="AU11" s="3493"/>
      <c r="AV11" s="3493"/>
      <c r="AW11" s="3493"/>
      <c r="AX11" s="3493"/>
      <c r="AY11" s="3493"/>
      <c r="AZ11" s="3493"/>
      <c r="BA11" s="3493"/>
      <c r="BB11" s="3493"/>
      <c r="BC11" s="3493"/>
      <c r="BD11" s="3493"/>
      <c r="BE11" s="3493"/>
      <c r="BF11" s="3493"/>
      <c r="BG11" s="3493"/>
      <c r="BH11" s="3493"/>
      <c r="BI11" s="3493"/>
      <c r="BJ11" s="3493"/>
      <c r="BK11" s="3493"/>
      <c r="BL11" s="3493"/>
      <c r="BM11" s="3493"/>
      <c r="BN11" s="3493"/>
      <c r="BO11" s="3493"/>
      <c r="BP11" s="3493"/>
      <c r="BQ11" s="3493"/>
      <c r="BR11" s="3493"/>
      <c r="BS11" s="3493"/>
      <c r="BT11" s="3492"/>
    </row>
    <row r="12" spans="2:74" ht="27" customHeight="1" x14ac:dyDescent="0.2">
      <c r="B12" s="3508" t="s">
        <v>735</v>
      </c>
      <c r="C12" s="3509"/>
      <c r="D12" s="3509"/>
      <c r="E12" s="3509"/>
      <c r="F12" s="3509"/>
      <c r="G12" s="3509"/>
      <c r="H12" s="3509"/>
      <c r="I12" s="3509"/>
      <c r="J12" s="3509"/>
      <c r="K12" s="3509"/>
      <c r="L12" s="3509"/>
      <c r="M12" s="3509"/>
      <c r="N12" s="3509"/>
      <c r="O12" s="3509"/>
      <c r="P12" s="3509"/>
      <c r="Q12" s="3509"/>
      <c r="R12" s="3509"/>
      <c r="S12" s="3509"/>
      <c r="T12" s="3509"/>
      <c r="U12" s="3509"/>
      <c r="V12" s="3509"/>
      <c r="W12" s="3509"/>
      <c r="X12" s="3509"/>
      <c r="Y12" s="3509"/>
      <c r="Z12" s="3509"/>
      <c r="AA12" s="3509"/>
      <c r="AB12" s="3509"/>
      <c r="AC12" s="3509"/>
      <c r="AD12" s="3509"/>
      <c r="AE12" s="3510"/>
      <c r="AF12" s="619"/>
      <c r="AG12" s="3452"/>
      <c r="AH12" s="3453"/>
      <c r="AI12" s="3453"/>
      <c r="AJ12" s="3453"/>
      <c r="AK12" s="3453"/>
      <c r="AL12" s="3453"/>
      <c r="AM12" s="3453"/>
      <c r="AN12" s="3453"/>
      <c r="AO12" s="3453"/>
      <c r="AP12" s="3453"/>
      <c r="AQ12" s="3453"/>
      <c r="AR12" s="3453"/>
      <c r="AS12" s="3453"/>
      <c r="AT12" s="3453"/>
      <c r="AU12" s="3453"/>
      <c r="AV12" s="3453"/>
      <c r="AW12" s="3453"/>
      <c r="AX12" s="3453"/>
      <c r="AY12" s="3453"/>
      <c r="AZ12" s="3453"/>
      <c r="BA12" s="3453"/>
      <c r="BB12" s="3453"/>
      <c r="BC12" s="3453"/>
      <c r="BD12" s="3453"/>
      <c r="BE12" s="3453"/>
      <c r="BF12" s="3453"/>
      <c r="BG12" s="3453"/>
      <c r="BH12" s="3453"/>
      <c r="BI12" s="3453"/>
      <c r="BJ12" s="3453"/>
      <c r="BK12" s="3453"/>
      <c r="BL12" s="3453"/>
      <c r="BM12" s="3453"/>
      <c r="BN12" s="3453"/>
      <c r="BO12" s="3453"/>
      <c r="BP12" s="3453"/>
      <c r="BQ12" s="3453"/>
      <c r="BR12" s="3453"/>
      <c r="BS12" s="3453"/>
      <c r="BT12" s="3454"/>
    </row>
    <row r="13" spans="2:74" ht="27" customHeight="1" x14ac:dyDescent="0.2">
      <c r="B13" s="3455" t="s">
        <v>736</v>
      </c>
      <c r="C13" s="3456"/>
      <c r="D13" s="3456"/>
      <c r="E13" s="3456"/>
      <c r="F13" s="3456"/>
      <c r="G13" s="3456"/>
      <c r="H13" s="3456"/>
      <c r="I13" s="3456"/>
      <c r="J13" s="3456"/>
      <c r="K13" s="3456"/>
      <c r="L13" s="3456"/>
      <c r="M13" s="3456"/>
      <c r="N13" s="3456"/>
      <c r="O13" s="3456"/>
      <c r="P13" s="3456"/>
      <c r="Q13" s="3456"/>
      <c r="R13" s="3456"/>
      <c r="S13" s="3456"/>
      <c r="T13" s="3456"/>
      <c r="U13" s="3456"/>
      <c r="V13" s="3456"/>
      <c r="W13" s="3456"/>
      <c r="X13" s="3456"/>
      <c r="Y13" s="3456"/>
      <c r="Z13" s="3456"/>
      <c r="AA13" s="3456"/>
      <c r="AB13" s="3456"/>
      <c r="AC13" s="3456"/>
      <c r="AD13" s="3456"/>
      <c r="AE13" s="3457"/>
      <c r="AF13" s="768"/>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70"/>
    </row>
    <row r="14" spans="2:74" ht="6" customHeight="1" x14ac:dyDescent="0.2">
      <c r="B14" s="3458"/>
      <c r="C14" s="3459"/>
      <c r="D14" s="3459"/>
      <c r="E14" s="3459"/>
      <c r="F14" s="3459"/>
      <c r="G14" s="3459"/>
      <c r="H14" s="3459"/>
      <c r="I14" s="3459"/>
      <c r="J14" s="3459"/>
      <c r="K14" s="3459"/>
      <c r="L14" s="3459"/>
      <c r="M14" s="3459"/>
      <c r="N14" s="3459"/>
      <c r="O14" s="3459"/>
      <c r="P14" s="3459"/>
      <c r="Q14" s="3459"/>
      <c r="R14" s="3459"/>
      <c r="S14" s="3459"/>
      <c r="T14" s="3459"/>
      <c r="U14" s="3459"/>
      <c r="V14" s="3459"/>
      <c r="W14" s="3459"/>
      <c r="X14" s="3459"/>
      <c r="Y14" s="3459"/>
      <c r="Z14" s="3459"/>
      <c r="AA14" s="3459"/>
      <c r="AB14" s="3459"/>
      <c r="AC14" s="3459"/>
      <c r="AD14" s="3459"/>
      <c r="AE14" s="3459"/>
      <c r="AF14" s="3459"/>
      <c r="AG14" s="3459"/>
      <c r="AH14" s="3459"/>
      <c r="AI14" s="3459"/>
      <c r="AJ14" s="3459"/>
      <c r="AK14" s="3459"/>
      <c r="AL14" s="3459"/>
      <c r="AM14" s="3459"/>
      <c r="AN14" s="3459"/>
      <c r="AO14" s="3459"/>
      <c r="AP14" s="3459"/>
      <c r="AQ14" s="3459"/>
      <c r="AR14" s="3459"/>
      <c r="AS14" s="3459"/>
      <c r="AT14" s="3459"/>
      <c r="AU14" s="3459"/>
      <c r="AV14" s="3459"/>
      <c r="AW14" s="3459"/>
      <c r="AX14" s="3459"/>
      <c r="AY14" s="3459"/>
      <c r="AZ14" s="3459"/>
      <c r="BA14" s="3459"/>
      <c r="BB14" s="3459"/>
      <c r="BC14" s="3459"/>
      <c r="BD14" s="3459"/>
      <c r="BE14" s="3459"/>
      <c r="BF14" s="3459"/>
      <c r="BG14" s="3459"/>
      <c r="BH14" s="3459"/>
      <c r="BI14" s="3459"/>
      <c r="BJ14" s="3459"/>
      <c r="BK14" s="3459"/>
      <c r="BL14" s="3459"/>
      <c r="BM14" s="3459"/>
      <c r="BN14" s="3459"/>
      <c r="BO14" s="3459"/>
      <c r="BP14" s="3459"/>
      <c r="BQ14" s="3459"/>
      <c r="BR14" s="3459"/>
      <c r="BS14" s="3459"/>
      <c r="BT14" s="3460"/>
    </row>
    <row r="15" spans="2:74" ht="27" customHeight="1" x14ac:dyDescent="0.2">
      <c r="B15" s="3461" t="s">
        <v>737</v>
      </c>
      <c r="C15" s="3462"/>
      <c r="D15" s="3462"/>
      <c r="E15" s="3462"/>
      <c r="F15" s="3462"/>
      <c r="G15" s="3462"/>
      <c r="H15" s="3462"/>
      <c r="I15" s="3462"/>
      <c r="J15" s="3462"/>
      <c r="K15" s="3462"/>
      <c r="L15" s="3462"/>
      <c r="M15" s="3462"/>
      <c r="N15" s="3462"/>
      <c r="O15" s="3462"/>
      <c r="P15" s="3462"/>
      <c r="Q15" s="3462"/>
      <c r="R15" s="3462"/>
      <c r="S15" s="3462"/>
      <c r="T15" s="3462"/>
      <c r="U15" s="3462"/>
      <c r="V15" s="3462"/>
      <c r="W15" s="3462"/>
      <c r="X15" s="3462"/>
      <c r="Y15" s="3462"/>
      <c r="Z15" s="3462"/>
      <c r="AA15" s="3462"/>
      <c r="AB15" s="3462"/>
      <c r="AC15" s="3462"/>
      <c r="AD15" s="3462"/>
      <c r="AE15" s="3462"/>
      <c r="AF15" s="3462"/>
      <c r="AG15" s="3462"/>
      <c r="AH15" s="3462"/>
      <c r="AI15" s="3462"/>
      <c r="AJ15" s="3462"/>
      <c r="AK15" s="3462"/>
      <c r="AL15" s="3462"/>
      <c r="AM15" s="3462"/>
      <c r="AN15" s="3462"/>
      <c r="AO15" s="3462"/>
      <c r="AP15" s="3462"/>
      <c r="AQ15" s="3462"/>
      <c r="AR15" s="3462"/>
      <c r="AS15" s="3462"/>
      <c r="AT15" s="3462"/>
      <c r="AU15" s="3462"/>
      <c r="AV15" s="3462"/>
      <c r="AW15" s="3462"/>
      <c r="AX15" s="3462"/>
      <c r="AY15" s="3462"/>
      <c r="AZ15" s="3462"/>
      <c r="BA15" s="3462"/>
      <c r="BB15" s="3462"/>
      <c r="BC15" s="3462"/>
      <c r="BD15" s="3462"/>
      <c r="BE15" s="3462"/>
      <c r="BF15" s="3462"/>
      <c r="BG15" s="3462"/>
      <c r="BH15" s="3462"/>
      <c r="BI15" s="3462"/>
      <c r="BJ15" s="3462"/>
      <c r="BK15" s="3462"/>
      <c r="BL15" s="3462"/>
      <c r="BM15" s="3462"/>
      <c r="BN15" s="3462"/>
      <c r="BO15" s="3462"/>
      <c r="BP15" s="3462"/>
      <c r="BQ15" s="3462"/>
      <c r="BR15" s="3462"/>
      <c r="BS15" s="3462"/>
      <c r="BT15" s="3463"/>
    </row>
    <row r="16" spans="2:74" ht="27" customHeight="1" x14ac:dyDescent="0.2">
      <c r="B16" s="3444"/>
      <c r="C16" s="3445"/>
      <c r="D16" s="3446" t="s">
        <v>738</v>
      </c>
      <c r="E16" s="3446"/>
      <c r="F16" s="3446"/>
      <c r="G16" s="3446"/>
      <c r="H16" s="3446"/>
      <c r="I16" s="3446"/>
      <c r="J16" s="3446"/>
      <c r="K16" s="3446"/>
      <c r="L16" s="3446"/>
      <c r="M16" s="3446"/>
      <c r="N16" s="3446"/>
      <c r="O16" s="3446"/>
      <c r="P16" s="3464">
        <f>'Erklärung USt'!W19</f>
        <v>0</v>
      </c>
      <c r="Q16" s="3449"/>
      <c r="R16" s="3449"/>
      <c r="S16" s="3449"/>
      <c r="T16" s="3449"/>
      <c r="U16" s="3449"/>
      <c r="V16" s="3449"/>
      <c r="W16" s="3449"/>
      <c r="X16" s="3449"/>
      <c r="Y16" s="3449"/>
      <c r="Z16" s="3449"/>
      <c r="AA16" s="3449"/>
      <c r="AB16" s="3449"/>
      <c r="AC16" s="3449"/>
      <c r="AD16" s="3449"/>
      <c r="AE16" s="3449"/>
      <c r="AF16" s="3449"/>
      <c r="AG16" s="3449"/>
      <c r="AH16" s="3449"/>
      <c r="AI16" s="3449"/>
      <c r="AJ16" s="3449"/>
      <c r="AK16" s="3449"/>
      <c r="AL16" s="3449"/>
      <c r="AM16" s="3449"/>
      <c r="AN16" s="3449"/>
      <c r="AO16" s="3449"/>
      <c r="AP16" s="3449"/>
      <c r="AQ16" s="3449"/>
      <c r="AR16" s="3449"/>
      <c r="AS16" s="3449"/>
      <c r="AT16" s="3449"/>
      <c r="AU16" s="3449"/>
      <c r="AV16" s="3449"/>
      <c r="AW16" s="3449"/>
      <c r="AX16" s="3449"/>
      <c r="AY16" s="3449"/>
      <c r="AZ16" s="3449"/>
      <c r="BA16" s="3449"/>
      <c r="BB16" s="3449"/>
      <c r="BC16" s="3449"/>
      <c r="BD16" s="3449"/>
      <c r="BE16" s="3449"/>
      <c r="BF16" s="3449"/>
      <c r="BG16" s="3449"/>
      <c r="BH16" s="3449"/>
      <c r="BI16" s="3449"/>
      <c r="BJ16" s="3449"/>
      <c r="BK16" s="3449"/>
      <c r="BL16" s="3449"/>
      <c r="BM16" s="3449"/>
      <c r="BN16" s="3449"/>
      <c r="BO16" s="3449"/>
      <c r="BP16" s="3449"/>
      <c r="BQ16" s="3449"/>
      <c r="BR16" s="3449"/>
      <c r="BS16" s="3325"/>
      <c r="BT16" s="3326"/>
    </row>
    <row r="17" spans="2:72" ht="27" customHeight="1" x14ac:dyDescent="0.2">
      <c r="B17" s="3444"/>
      <c r="C17" s="3445"/>
      <c r="D17" s="3450"/>
      <c r="E17" s="3450"/>
      <c r="F17" s="3450"/>
      <c r="G17" s="3450"/>
      <c r="H17" s="3450"/>
      <c r="I17" s="3450"/>
      <c r="J17" s="3450"/>
      <c r="K17" s="3450"/>
      <c r="L17" s="3450"/>
      <c r="M17" s="3450"/>
      <c r="N17" s="3450"/>
      <c r="O17" s="3450"/>
      <c r="P17" s="3451"/>
      <c r="Q17" s="3451"/>
      <c r="R17" s="3451"/>
      <c r="S17" s="3451"/>
      <c r="T17" s="3451"/>
      <c r="U17" s="3451"/>
      <c r="V17" s="3451"/>
      <c r="W17" s="3451"/>
      <c r="X17" s="3451"/>
      <c r="Y17" s="3451"/>
      <c r="Z17" s="3451"/>
      <c r="AA17" s="3451"/>
      <c r="AB17" s="3451"/>
      <c r="AC17" s="3451"/>
      <c r="AD17" s="3451"/>
      <c r="AE17" s="3451"/>
      <c r="AF17" s="3451"/>
      <c r="AG17" s="3451"/>
      <c r="AH17" s="3451"/>
      <c r="AI17" s="3451"/>
      <c r="AJ17" s="3451"/>
      <c r="AK17" s="3451"/>
      <c r="AL17" s="3451"/>
      <c r="AM17" s="3451"/>
      <c r="AN17" s="3451"/>
      <c r="AO17" s="3451"/>
      <c r="AP17" s="3451"/>
      <c r="AQ17" s="3451"/>
      <c r="AR17" s="3451"/>
      <c r="AS17" s="3451"/>
      <c r="AT17" s="3451"/>
      <c r="AU17" s="3451"/>
      <c r="AV17" s="3451"/>
      <c r="AW17" s="3451"/>
      <c r="AX17" s="3451"/>
      <c r="AY17" s="3451"/>
      <c r="AZ17" s="3451"/>
      <c r="BA17" s="3451"/>
      <c r="BB17" s="3451"/>
      <c r="BC17" s="3451"/>
      <c r="BD17" s="3451"/>
      <c r="BE17" s="3451"/>
      <c r="BF17" s="3451"/>
      <c r="BG17" s="3451"/>
      <c r="BH17" s="3451"/>
      <c r="BI17" s="3451"/>
      <c r="BJ17" s="3451"/>
      <c r="BK17" s="3451"/>
      <c r="BL17" s="3451"/>
      <c r="BM17" s="3451"/>
      <c r="BN17" s="3451"/>
      <c r="BO17" s="3451"/>
      <c r="BP17" s="3451"/>
      <c r="BQ17" s="3451"/>
      <c r="BR17" s="3451"/>
      <c r="BS17" s="3325"/>
      <c r="BT17" s="3326"/>
    </row>
    <row r="18" spans="2:72" ht="27" customHeight="1" x14ac:dyDescent="0.2">
      <c r="B18" s="3444"/>
      <c r="C18" s="3445"/>
      <c r="D18" s="3446" t="s">
        <v>743</v>
      </c>
      <c r="E18" s="3446"/>
      <c r="F18" s="3446"/>
      <c r="G18" s="3446"/>
      <c r="H18" s="3446"/>
      <c r="I18" s="3446"/>
      <c r="J18" s="3446"/>
      <c r="K18" s="3446"/>
      <c r="L18" s="3446"/>
      <c r="M18" s="3446"/>
      <c r="N18" s="3446"/>
      <c r="O18" s="3446"/>
      <c r="P18" s="3449">
        <f>'Erklärung USt'!W30</f>
        <v>0</v>
      </c>
      <c r="Q18" s="3449"/>
      <c r="R18" s="3449"/>
      <c r="S18" s="3449"/>
      <c r="T18" s="3449"/>
      <c r="U18" s="3449"/>
      <c r="V18" s="3449"/>
      <c r="W18" s="3449"/>
      <c r="X18" s="3449"/>
      <c r="Y18" s="3449"/>
      <c r="Z18" s="3449"/>
      <c r="AA18" s="3449"/>
      <c r="AB18" s="3449"/>
      <c r="AC18" s="3449"/>
      <c r="AD18" s="3449"/>
      <c r="AE18" s="3449"/>
      <c r="AF18" s="3449"/>
      <c r="AG18" s="3449"/>
      <c r="AH18" s="3449"/>
      <c r="AI18" s="3449"/>
      <c r="AJ18" s="3449"/>
      <c r="AK18" s="3449"/>
      <c r="AL18" s="3449"/>
      <c r="AM18" s="3449"/>
      <c r="AN18" s="3449"/>
      <c r="AO18" s="3449"/>
      <c r="AP18" s="3449"/>
      <c r="AQ18" s="3449"/>
      <c r="AR18" s="3449"/>
      <c r="AS18" s="3449"/>
      <c r="AT18" s="3449"/>
      <c r="AU18" s="3449"/>
      <c r="AV18" s="3449"/>
      <c r="AW18" s="3449"/>
      <c r="AX18" s="3449"/>
      <c r="AY18" s="3449"/>
      <c r="AZ18" s="3449"/>
      <c r="BA18" s="3449"/>
      <c r="BB18" s="3449"/>
      <c r="BC18" s="3449"/>
      <c r="BD18" s="3449"/>
      <c r="BE18" s="3449"/>
      <c r="BF18" s="3449"/>
      <c r="BG18" s="3449"/>
      <c r="BH18" s="3449"/>
      <c r="BI18" s="3449"/>
      <c r="BJ18" s="3449"/>
      <c r="BK18" s="3449"/>
      <c r="BL18" s="3449"/>
      <c r="BM18" s="3449"/>
      <c r="BN18" s="3449"/>
      <c r="BO18" s="3449"/>
      <c r="BP18" s="3449"/>
      <c r="BQ18" s="3449"/>
      <c r="BR18" s="3449"/>
      <c r="BS18" s="3325"/>
      <c r="BT18" s="3326"/>
    </row>
    <row r="19" spans="2:72" ht="27" customHeight="1" x14ac:dyDescent="0.2">
      <c r="B19" s="3444"/>
      <c r="C19" s="3445"/>
      <c r="D19" s="3446" t="s">
        <v>739</v>
      </c>
      <c r="E19" s="3446"/>
      <c r="F19" s="3446"/>
      <c r="G19" s="3446"/>
      <c r="H19" s="3446"/>
      <c r="I19" s="3446"/>
      <c r="J19" s="3446"/>
      <c r="K19" s="3446"/>
      <c r="L19" s="3446"/>
      <c r="M19" s="3446"/>
      <c r="N19" s="3446"/>
      <c r="O19" s="3446"/>
      <c r="P19" s="3401">
        <f>'Erklärung USt'!W31</f>
        <v>0</v>
      </c>
      <c r="Q19" s="3401"/>
      <c r="R19" s="3401"/>
      <c r="S19" s="3401"/>
      <c r="T19" s="3401"/>
      <c r="U19" s="3401"/>
      <c r="V19" s="3401"/>
      <c r="W19" s="3401"/>
      <c r="X19" s="3401"/>
      <c r="Y19" s="3401"/>
      <c r="Z19" s="624"/>
      <c r="AA19" s="3480">
        <f>'Erklärung USt'!AH31</f>
        <v>0</v>
      </c>
      <c r="AB19" s="3480"/>
      <c r="AC19" s="3480"/>
      <c r="AD19" s="3480"/>
      <c r="AE19" s="3480"/>
      <c r="AF19" s="3480"/>
      <c r="AG19" s="3480"/>
      <c r="AH19" s="3480"/>
      <c r="AI19" s="3480"/>
      <c r="AJ19" s="3480"/>
      <c r="AK19" s="3480"/>
      <c r="AL19" s="3480"/>
      <c r="AM19" s="3480"/>
      <c r="AN19" s="3480"/>
      <c r="AO19" s="3480"/>
      <c r="AP19" s="3480"/>
      <c r="AQ19" s="3480"/>
      <c r="AR19" s="3480"/>
      <c r="AS19" s="3480"/>
      <c r="AT19" s="3480"/>
      <c r="AU19" s="3480"/>
      <c r="AV19" s="3480"/>
      <c r="AW19" s="3480"/>
      <c r="AX19" s="3480"/>
      <c r="AY19" s="3480"/>
      <c r="AZ19" s="3480"/>
      <c r="BA19" s="3480"/>
      <c r="BB19" s="3480"/>
      <c r="BC19" s="3480"/>
      <c r="BD19" s="3480"/>
      <c r="BE19" s="3480"/>
      <c r="BF19" s="3480"/>
      <c r="BG19" s="3480"/>
      <c r="BH19" s="3480"/>
      <c r="BI19" s="3480"/>
      <c r="BJ19" s="3480"/>
      <c r="BK19" s="3480"/>
      <c r="BL19" s="3480"/>
      <c r="BM19" s="3480"/>
      <c r="BN19" s="3480"/>
      <c r="BO19" s="3480"/>
      <c r="BP19" s="3480"/>
      <c r="BQ19" s="3480"/>
      <c r="BR19" s="3480"/>
      <c r="BS19" s="3325"/>
      <c r="BT19" s="3326"/>
    </row>
    <row r="20" spans="2:72" ht="27" customHeight="1" x14ac:dyDescent="0.2">
      <c r="B20" s="3444"/>
      <c r="C20" s="3445"/>
      <c r="D20" s="3446" t="s">
        <v>740</v>
      </c>
      <c r="E20" s="3446"/>
      <c r="F20" s="3446"/>
      <c r="G20" s="3446"/>
      <c r="H20" s="3446"/>
      <c r="I20" s="3446"/>
      <c r="J20" s="3446"/>
      <c r="K20" s="3446"/>
      <c r="L20" s="3446"/>
      <c r="M20" s="3446"/>
      <c r="N20" s="3446"/>
      <c r="O20" s="3446"/>
      <c r="P20" s="3449">
        <f>'Erklärung USt'!W20</f>
        <v>0</v>
      </c>
      <c r="Q20" s="3449"/>
      <c r="R20" s="3449"/>
      <c r="S20" s="3449"/>
      <c r="T20" s="3449"/>
      <c r="U20" s="3449"/>
      <c r="V20" s="3449"/>
      <c r="W20" s="3449"/>
      <c r="X20" s="3449"/>
      <c r="Y20" s="3449"/>
      <c r="Z20" s="3449"/>
      <c r="AA20" s="3449"/>
      <c r="AB20" s="3449"/>
      <c r="AC20" s="3449"/>
      <c r="AD20" s="3449"/>
      <c r="AE20" s="3449"/>
      <c r="AF20" s="3449"/>
      <c r="AG20" s="3449"/>
      <c r="AH20" s="3449"/>
      <c r="AI20" s="3449"/>
      <c r="AJ20" s="3449"/>
      <c r="AK20" s="3449"/>
      <c r="AL20" s="3449"/>
      <c r="AM20" s="3449"/>
      <c r="AN20" s="3449"/>
      <c r="AO20" s="3449"/>
      <c r="AP20" s="3449"/>
      <c r="AQ20" s="3449"/>
      <c r="AR20" s="3449"/>
      <c r="AS20" s="3449"/>
      <c r="AT20" s="3449"/>
      <c r="AU20" s="3449"/>
      <c r="AV20" s="3449"/>
      <c r="AW20" s="3449"/>
      <c r="AX20" s="3449"/>
      <c r="AY20" s="3449"/>
      <c r="AZ20" s="3449"/>
      <c r="BA20" s="3449"/>
      <c r="BB20" s="3449"/>
      <c r="BC20" s="3449"/>
      <c r="BD20" s="3449"/>
      <c r="BE20" s="3449"/>
      <c r="BF20" s="3449"/>
      <c r="BG20" s="3449"/>
      <c r="BH20" s="3449"/>
      <c r="BI20" s="3449"/>
      <c r="BJ20" s="3449"/>
      <c r="BK20" s="3449"/>
      <c r="BL20" s="3449"/>
      <c r="BM20" s="3449"/>
      <c r="BN20" s="3449"/>
      <c r="BO20" s="3449"/>
      <c r="BP20" s="3449"/>
      <c r="BQ20" s="3449"/>
      <c r="BR20" s="3449"/>
      <c r="BS20" s="3325"/>
      <c r="BT20" s="3326"/>
    </row>
    <row r="21" spans="2:72" ht="27" customHeight="1" x14ac:dyDescent="0.2">
      <c r="B21" s="3444"/>
      <c r="C21" s="3445"/>
      <c r="D21" s="3446" t="s">
        <v>741</v>
      </c>
      <c r="E21" s="3446"/>
      <c r="F21" s="3446"/>
      <c r="G21" s="3446"/>
      <c r="H21" s="3446"/>
      <c r="I21" s="3446"/>
      <c r="J21" s="3446"/>
      <c r="K21" s="3446"/>
      <c r="L21" s="3446"/>
      <c r="M21" s="3446"/>
      <c r="N21" s="3446"/>
      <c r="O21" s="3446"/>
      <c r="P21" s="3448" t="s">
        <v>59</v>
      </c>
      <c r="Q21" s="3448"/>
      <c r="R21" s="3448" t="s">
        <v>511</v>
      </c>
      <c r="S21" s="3448"/>
      <c r="T21" s="687"/>
      <c r="U21" s="3438">
        <f>'Erklärung USt'!AB21</f>
        <v>0</v>
      </c>
      <c r="V21" s="3438"/>
      <c r="W21" s="3438">
        <f>'Erklärung USt'!AD21</f>
        <v>0</v>
      </c>
      <c r="X21" s="3438"/>
      <c r="Y21" s="688"/>
      <c r="Z21" s="3438">
        <f>'Erklärung USt'!AG21</f>
        <v>0</v>
      </c>
      <c r="AA21" s="3438"/>
      <c r="AB21" s="3438">
        <f>'Erklärung USt'!AI21</f>
        <v>0</v>
      </c>
      <c r="AC21" s="3438"/>
      <c r="AD21" s="3438">
        <f>'Erklärung USt'!AK21</f>
        <v>0</v>
      </c>
      <c r="AE21" s="3438"/>
      <c r="AF21" s="3438">
        <f>'Erklärung USt'!AM21</f>
        <v>0</v>
      </c>
      <c r="AG21" s="3438"/>
      <c r="AH21" s="3438">
        <f>'Erklärung USt'!AO21</f>
        <v>0</v>
      </c>
      <c r="AI21" s="3438"/>
      <c r="AJ21" s="3438">
        <f>'Erklärung USt'!AQ21</f>
        <v>0</v>
      </c>
      <c r="AK21" s="3438"/>
      <c r="AL21" s="3438">
        <f>'Erklärung USt'!AS21</f>
        <v>0</v>
      </c>
      <c r="AM21" s="3438"/>
      <c r="AN21" s="3438">
        <f>'Erklärung USt'!AU21</f>
        <v>0</v>
      </c>
      <c r="AO21" s="3438"/>
      <c r="AP21" s="688"/>
      <c r="AQ21" s="3438">
        <f>'Erklärung USt'!AX21</f>
        <v>0</v>
      </c>
      <c r="AR21" s="3438"/>
      <c r="AS21" s="3438">
        <f>'Erklärung USt'!AZ21</f>
        <v>0</v>
      </c>
      <c r="AT21" s="3438"/>
      <c r="AU21" s="3438">
        <f>'Erklärung USt'!BB21</f>
        <v>0</v>
      </c>
      <c r="AV21" s="3438"/>
      <c r="AW21" s="3438">
        <f>'Erklärung USt'!BD21</f>
        <v>0</v>
      </c>
      <c r="AX21" s="3438"/>
      <c r="AY21" s="3438">
        <f>'Erklärung USt'!BF21</f>
        <v>0</v>
      </c>
      <c r="AZ21" s="3438"/>
      <c r="BA21" s="3438">
        <f>'Erklärung USt'!BH21</f>
        <v>0</v>
      </c>
      <c r="BB21" s="3438"/>
      <c r="BC21" s="3438">
        <f>'Erklärung USt'!BJ21</f>
        <v>0</v>
      </c>
      <c r="BD21" s="3438"/>
      <c r="BE21" s="3438">
        <f>'Erklärung USt'!BL21</f>
        <v>0</v>
      </c>
      <c r="BF21" s="3438"/>
      <c r="BG21" s="3438">
        <f>'Erklärung USt'!BN21</f>
        <v>0</v>
      </c>
      <c r="BH21" s="3438"/>
      <c r="BI21" s="3438">
        <f>'Erklärung USt'!BP21</f>
        <v>0</v>
      </c>
      <c r="BJ21" s="3438"/>
      <c r="BK21" s="3421"/>
      <c r="BL21" s="3421"/>
      <c r="BM21" s="3421"/>
      <c r="BN21" s="3421"/>
      <c r="BO21" s="3421"/>
      <c r="BP21" s="3421"/>
      <c r="BQ21" s="3421"/>
      <c r="BR21" s="3421"/>
      <c r="BS21" s="3357"/>
      <c r="BT21" s="3358"/>
    </row>
    <row r="22" spans="2:72" s="615" customFormat="1" ht="9.75" customHeight="1" x14ac:dyDescent="0.2">
      <c r="B22" s="3440"/>
      <c r="C22" s="3441"/>
      <c r="D22" s="3441"/>
      <c r="E22" s="3441"/>
      <c r="F22" s="3441"/>
      <c r="G22" s="3447"/>
      <c r="H22" s="3447"/>
      <c r="I22" s="3447"/>
      <c r="J22" s="3447"/>
      <c r="K22" s="3447"/>
      <c r="L22" s="3447"/>
      <c r="M22" s="3447"/>
      <c r="N22" s="3447"/>
      <c r="O22" s="3447"/>
      <c r="P22" s="3443" t="s">
        <v>510</v>
      </c>
      <c r="Q22" s="3359"/>
      <c r="R22" s="3359"/>
      <c r="S22" s="3360"/>
      <c r="U22" s="3443" t="s">
        <v>509</v>
      </c>
      <c r="V22" s="3359"/>
      <c r="W22" s="3359"/>
      <c r="X22" s="3360"/>
      <c r="Z22" s="3443" t="s">
        <v>508</v>
      </c>
      <c r="AA22" s="3359"/>
      <c r="AB22" s="3359"/>
      <c r="AC22" s="3359"/>
      <c r="AD22" s="3359"/>
      <c r="AE22" s="3359"/>
      <c r="AF22" s="3359"/>
      <c r="AG22" s="3359"/>
      <c r="AH22" s="3359"/>
      <c r="AI22" s="3359"/>
      <c r="AJ22" s="3359"/>
      <c r="AK22" s="3359"/>
      <c r="AL22" s="3359"/>
      <c r="AM22" s="3359"/>
      <c r="AN22" s="3359"/>
      <c r="AO22" s="3360"/>
      <c r="AQ22" s="3443" t="s">
        <v>507</v>
      </c>
      <c r="AR22" s="3359"/>
      <c r="AS22" s="3359"/>
      <c r="AT22" s="3359"/>
      <c r="AU22" s="3359"/>
      <c r="AV22" s="3359"/>
      <c r="AW22" s="3359"/>
      <c r="AX22" s="3359"/>
      <c r="AY22" s="3359"/>
      <c r="AZ22" s="3359"/>
      <c r="BA22" s="3359"/>
      <c r="BB22" s="3359"/>
      <c r="BC22" s="3359"/>
      <c r="BD22" s="3359"/>
      <c r="BE22" s="3359"/>
      <c r="BF22" s="3359"/>
      <c r="BG22" s="3359"/>
      <c r="BH22" s="3359"/>
      <c r="BI22" s="3359"/>
      <c r="BJ22" s="3360"/>
      <c r="BK22" s="3422"/>
      <c r="BL22" s="3422"/>
      <c r="BM22" s="3422"/>
      <c r="BN22" s="3422"/>
      <c r="BO22" s="3422"/>
      <c r="BP22" s="3422"/>
      <c r="BQ22" s="3422"/>
      <c r="BR22" s="3422"/>
      <c r="BS22" s="3357"/>
      <c r="BT22" s="3358"/>
    </row>
    <row r="23" spans="2:72" ht="27" customHeight="1" x14ac:dyDescent="0.2">
      <c r="B23" s="3444"/>
      <c r="C23" s="3445"/>
      <c r="D23" s="3446" t="s">
        <v>742</v>
      </c>
      <c r="E23" s="3446"/>
      <c r="F23" s="3446"/>
      <c r="G23" s="3446"/>
      <c r="H23" s="3446"/>
      <c r="I23" s="3446"/>
      <c r="J23" s="3446"/>
      <c r="K23" s="3446"/>
      <c r="L23" s="3446"/>
      <c r="M23" s="3446"/>
      <c r="N23" s="3446"/>
      <c r="O23" s="3446"/>
      <c r="P23" s="3438">
        <f>'Erklärung USt'!W23</f>
        <v>0</v>
      </c>
      <c r="Q23" s="3438"/>
      <c r="R23" s="3438">
        <f>'Erklärung USt'!Y23</f>
        <v>0</v>
      </c>
      <c r="S23" s="3438"/>
      <c r="T23" s="3438">
        <f>'Erklärung USt'!AA23</f>
        <v>0</v>
      </c>
      <c r="U23" s="3438"/>
      <c r="V23" s="3438">
        <f>'Erklärung USt'!AC23</f>
        <v>0</v>
      </c>
      <c r="W23" s="3438"/>
      <c r="X23" s="689"/>
      <c r="Y23" s="3438">
        <f>'Erklärung USt'!AF23</f>
        <v>0</v>
      </c>
      <c r="Z23" s="3438"/>
      <c r="AA23" s="3438">
        <f>'Erklärung USt'!AH23</f>
        <v>0</v>
      </c>
      <c r="AB23" s="3438"/>
      <c r="AC23" s="689"/>
      <c r="AD23" s="3438">
        <f>'Erklärung USt'!AK23</f>
        <v>0</v>
      </c>
      <c r="AE23" s="3438"/>
      <c r="AF23" s="3438">
        <f>'Erklärung USt'!AM23</f>
        <v>0</v>
      </c>
      <c r="AG23" s="3438"/>
      <c r="AH23" s="689"/>
      <c r="AI23" s="3438">
        <f>'Erklärung USt'!AP23</f>
        <v>0</v>
      </c>
      <c r="AJ23" s="3438"/>
      <c r="AK23" s="3438">
        <f>'Erklärung USt'!AR23</f>
        <v>0</v>
      </c>
      <c r="AL23" s="3438"/>
      <c r="AM23" s="3438">
        <f>'Erklärung USt'!AT23</f>
        <v>0</v>
      </c>
      <c r="AN23" s="3438"/>
      <c r="AO23" s="3439"/>
      <c r="AP23" s="3439"/>
      <c r="AQ23" s="3439"/>
      <c r="AR23" s="3439"/>
      <c r="AS23" s="3439"/>
      <c r="AT23" s="3439"/>
      <c r="AU23" s="3439"/>
      <c r="AV23" s="3439"/>
      <c r="AW23" s="3439"/>
      <c r="AX23" s="3439"/>
      <c r="AY23" s="3439"/>
      <c r="AZ23" s="3439"/>
      <c r="BA23" s="3439"/>
      <c r="BB23" s="3439"/>
      <c r="BC23" s="3439"/>
      <c r="BD23" s="3439"/>
      <c r="BE23" s="3439"/>
      <c r="BF23" s="3439"/>
      <c r="BG23" s="3439"/>
      <c r="BH23" s="3439"/>
      <c r="BI23" s="3439"/>
      <c r="BJ23" s="3439"/>
      <c r="BK23" s="3439"/>
      <c r="BL23" s="3439"/>
      <c r="BM23" s="3439"/>
      <c r="BN23" s="3439"/>
      <c r="BO23" s="3439"/>
      <c r="BP23" s="3439"/>
      <c r="BQ23" s="3439"/>
      <c r="BR23" s="3439"/>
      <c r="BS23" s="3357"/>
      <c r="BT23" s="3358"/>
    </row>
    <row r="24" spans="2:72" s="615" customFormat="1" ht="9.75" customHeight="1" x14ac:dyDescent="0.2">
      <c r="B24" s="3440"/>
      <c r="C24" s="3441"/>
      <c r="D24" s="3441"/>
      <c r="E24" s="3441"/>
      <c r="F24" s="3441"/>
      <c r="G24" s="3442"/>
      <c r="H24" s="3442"/>
      <c r="I24" s="3442"/>
      <c r="J24" s="3442"/>
      <c r="K24" s="3442"/>
      <c r="L24" s="3442"/>
      <c r="M24" s="3442"/>
      <c r="N24" s="3442"/>
      <c r="O24" s="3442"/>
      <c r="P24" s="3443" t="s">
        <v>514</v>
      </c>
      <c r="Q24" s="3359"/>
      <c r="R24" s="3359"/>
      <c r="S24" s="3359"/>
      <c r="T24" s="3359"/>
      <c r="U24" s="3359"/>
      <c r="V24" s="3359"/>
      <c r="W24" s="3360"/>
      <c r="Y24" s="3443" t="s">
        <v>127</v>
      </c>
      <c r="Z24" s="3359"/>
      <c r="AA24" s="3359"/>
      <c r="AB24" s="3360"/>
      <c r="AD24" s="3443" t="s">
        <v>84</v>
      </c>
      <c r="AE24" s="3359"/>
      <c r="AF24" s="3359"/>
      <c r="AG24" s="3360"/>
      <c r="AI24" s="3443" t="s">
        <v>513</v>
      </c>
      <c r="AJ24" s="3359"/>
      <c r="AK24" s="3359"/>
      <c r="AL24" s="3359"/>
      <c r="AM24" s="3359"/>
      <c r="AN24" s="3360"/>
      <c r="AO24" s="3265"/>
      <c r="AP24" s="3265"/>
      <c r="AQ24" s="3265"/>
      <c r="AR24" s="3265"/>
      <c r="AS24" s="3265"/>
      <c r="AT24" s="3265"/>
      <c r="AU24" s="3265"/>
      <c r="AV24" s="3265"/>
      <c r="AW24" s="3265"/>
      <c r="AX24" s="3265"/>
      <c r="AY24" s="3265"/>
      <c r="AZ24" s="3265"/>
      <c r="BA24" s="3265"/>
      <c r="BB24" s="3265"/>
      <c r="BC24" s="3265"/>
      <c r="BD24" s="3265"/>
      <c r="BE24" s="3265"/>
      <c r="BF24" s="3265"/>
      <c r="BG24" s="3265"/>
      <c r="BH24" s="3265"/>
      <c r="BI24" s="3265"/>
      <c r="BJ24" s="3265"/>
      <c r="BK24" s="3265"/>
      <c r="BL24" s="3265"/>
      <c r="BM24" s="3265"/>
      <c r="BN24" s="3265"/>
      <c r="BO24" s="3265"/>
      <c r="BP24" s="3265"/>
      <c r="BQ24" s="3265"/>
      <c r="BR24" s="3265"/>
      <c r="BS24" s="3357"/>
      <c r="BT24" s="3358"/>
    </row>
    <row r="25" spans="2:72" ht="12.75" customHeight="1" x14ac:dyDescent="0.2">
      <c r="B25" s="3327"/>
      <c r="C25" s="3328"/>
      <c r="D25" s="3328"/>
      <c r="E25" s="3328"/>
      <c r="F25" s="3328"/>
      <c r="G25" s="3328"/>
      <c r="H25" s="3328"/>
      <c r="I25" s="3328"/>
      <c r="J25" s="3328"/>
      <c r="K25" s="3328"/>
      <c r="L25" s="3328"/>
      <c r="M25" s="3328"/>
      <c r="N25" s="3328"/>
      <c r="O25" s="3328"/>
      <c r="P25" s="3328"/>
      <c r="Q25" s="3328"/>
      <c r="R25" s="3328"/>
      <c r="S25" s="3328"/>
      <c r="T25" s="3328"/>
      <c r="U25" s="3328"/>
      <c r="V25" s="3328"/>
      <c r="W25" s="3328"/>
      <c r="X25" s="3328"/>
      <c r="Y25" s="3328"/>
      <c r="Z25" s="3328"/>
      <c r="AA25" s="3328"/>
      <c r="AB25" s="3328"/>
      <c r="AC25" s="3328"/>
      <c r="AD25" s="3328"/>
      <c r="AE25" s="3328"/>
      <c r="AF25" s="3328"/>
      <c r="AG25" s="3328"/>
      <c r="AH25" s="3328"/>
      <c r="AI25" s="3328"/>
      <c r="AJ25" s="3328"/>
      <c r="AK25" s="3328"/>
      <c r="AL25" s="3328"/>
      <c r="AM25" s="3328"/>
      <c r="AN25" s="3328"/>
      <c r="AO25" s="3328"/>
      <c r="AP25" s="3328"/>
      <c r="AQ25" s="3328"/>
      <c r="AR25" s="3328"/>
      <c r="AS25" s="3328"/>
      <c r="AT25" s="3328"/>
      <c r="AU25" s="3328"/>
      <c r="AV25" s="3328"/>
      <c r="AW25" s="3328"/>
      <c r="AX25" s="3328"/>
      <c r="AY25" s="3328"/>
      <c r="AZ25" s="3328"/>
      <c r="BA25" s="3328"/>
      <c r="BB25" s="3328"/>
      <c r="BC25" s="3328"/>
      <c r="BD25" s="3328"/>
      <c r="BE25" s="3328"/>
      <c r="BF25" s="3328"/>
      <c r="BG25" s="3328"/>
      <c r="BH25" s="3328"/>
      <c r="BI25" s="3328"/>
      <c r="BJ25" s="3328"/>
      <c r="BK25" s="3328"/>
      <c r="BL25" s="3328"/>
      <c r="BM25" s="3328"/>
      <c r="BN25" s="3328"/>
      <c r="BO25" s="3328"/>
      <c r="BP25" s="3328"/>
      <c r="BQ25" s="3328"/>
      <c r="BR25" s="3328"/>
      <c r="BS25" s="3328"/>
      <c r="BT25" s="3329"/>
    </row>
    <row r="26" spans="2:72" ht="12" customHeight="1" x14ac:dyDescent="0.2">
      <c r="B26" s="3413"/>
      <c r="C26" s="3414"/>
      <c r="D26" s="3414"/>
      <c r="E26" s="3414"/>
      <c r="F26" s="3414"/>
      <c r="G26" s="3414"/>
      <c r="H26" s="3414"/>
      <c r="I26" s="3414"/>
      <c r="J26" s="3414"/>
      <c r="K26" s="3414"/>
      <c r="L26" s="3414"/>
      <c r="M26" s="3414"/>
      <c r="N26" s="3414"/>
      <c r="O26" s="3414"/>
      <c r="P26" s="3414"/>
      <c r="Q26" s="3414"/>
      <c r="R26" s="3414"/>
      <c r="S26" s="3414"/>
      <c r="T26" s="3414"/>
      <c r="U26" s="3414"/>
      <c r="V26" s="3414"/>
      <c r="W26" s="3414"/>
      <c r="X26" s="3414"/>
      <c r="Y26" s="3414"/>
      <c r="Z26" s="3414"/>
      <c r="AA26" s="3414"/>
      <c r="AB26" s="3414"/>
      <c r="AC26" s="3414"/>
      <c r="AD26" s="3414"/>
      <c r="AE26" s="3414"/>
      <c r="AF26" s="3414"/>
      <c r="AG26" s="3414"/>
      <c r="AH26" s="3414"/>
      <c r="AI26" s="3414"/>
      <c r="AJ26" s="3414"/>
      <c r="AK26" s="3414"/>
      <c r="AL26" s="3414"/>
      <c r="AM26" s="3414"/>
      <c r="AN26" s="3414"/>
      <c r="AO26" s="3414"/>
      <c r="AP26" s="3414"/>
      <c r="AQ26" s="3414"/>
      <c r="AR26" s="3414"/>
      <c r="AS26" s="3414"/>
      <c r="AT26" s="3414"/>
      <c r="AU26" s="3414"/>
      <c r="AV26" s="3414"/>
      <c r="AW26" s="3414"/>
      <c r="AX26" s="3414"/>
      <c r="AY26" s="3414"/>
      <c r="AZ26" s="3414"/>
      <c r="BA26" s="3414"/>
      <c r="BB26" s="3414"/>
      <c r="BC26" s="3414"/>
      <c r="BD26" s="3414"/>
      <c r="BE26" s="3414"/>
      <c r="BF26" s="3414"/>
      <c r="BG26" s="3414"/>
      <c r="BH26" s="3414"/>
      <c r="BI26" s="3414"/>
      <c r="BJ26" s="3414"/>
      <c r="BK26" s="3414"/>
      <c r="BL26" s="3414"/>
      <c r="BM26" s="3414"/>
      <c r="BN26" s="3414"/>
      <c r="BO26" s="3414"/>
      <c r="BP26" s="3414"/>
      <c r="BQ26" s="3414"/>
      <c r="BR26" s="3414"/>
      <c r="BS26" s="3414"/>
      <c r="BT26" s="3415"/>
    </row>
    <row r="27" spans="2:72" ht="32.25" customHeight="1" x14ac:dyDescent="0.2">
      <c r="B27" s="3416"/>
      <c r="C27" s="2937"/>
      <c r="D27" s="3436"/>
      <c r="E27" s="3436"/>
      <c r="F27" s="3436"/>
      <c r="G27" s="3436"/>
      <c r="H27" s="3436"/>
      <c r="I27" s="3436"/>
      <c r="J27" s="3436"/>
      <c r="K27" s="3436"/>
      <c r="L27" s="3436"/>
      <c r="M27" s="3436"/>
      <c r="N27" s="3436"/>
      <c r="O27" s="3436"/>
      <c r="P27" s="3436"/>
      <c r="Q27" s="3436"/>
      <c r="R27" s="3436"/>
      <c r="S27" s="3436"/>
      <c r="T27" s="3436"/>
      <c r="U27" s="3436"/>
      <c r="V27" s="3436"/>
      <c r="W27" s="3436"/>
      <c r="X27" s="3436"/>
      <c r="Y27" s="3436"/>
      <c r="Z27" s="3436"/>
      <c r="AA27" s="3436"/>
      <c r="AB27" s="3436"/>
      <c r="AC27" s="620"/>
      <c r="AD27" s="620"/>
      <c r="AE27" s="620"/>
      <c r="AF27" s="3436"/>
      <c r="AG27" s="3436"/>
      <c r="AH27" s="3436"/>
      <c r="AI27" s="3436"/>
      <c r="AJ27" s="3436"/>
      <c r="AK27" s="3436"/>
      <c r="AL27" s="3436"/>
      <c r="AM27" s="3436"/>
      <c r="AN27" s="3436"/>
      <c r="AO27" s="3436"/>
      <c r="AP27" s="3436"/>
      <c r="AQ27" s="3436"/>
      <c r="AR27" s="3436"/>
      <c r="AS27" s="3436"/>
      <c r="AT27" s="3436"/>
      <c r="AU27" s="3436"/>
      <c r="AV27" s="3436"/>
      <c r="AW27" s="3436"/>
      <c r="AX27" s="3436"/>
      <c r="AY27" s="3436"/>
      <c r="AZ27" s="3436"/>
      <c r="BA27" s="3436"/>
      <c r="BB27" s="3436"/>
      <c r="BC27" s="3436"/>
      <c r="BD27" s="3436"/>
      <c r="BE27" s="3436"/>
      <c r="BF27" s="3436"/>
      <c r="BG27" s="3436"/>
      <c r="BH27" s="3436"/>
      <c r="BI27" s="3436"/>
      <c r="BJ27" s="3436"/>
      <c r="BK27" s="3436"/>
      <c r="BL27" s="3436"/>
      <c r="BM27" s="3436"/>
      <c r="BN27" s="3436"/>
      <c r="BO27" s="3436"/>
      <c r="BP27" s="3436"/>
      <c r="BQ27" s="3436"/>
      <c r="BR27" s="3436"/>
      <c r="BS27" s="3314"/>
      <c r="BT27" s="3435"/>
    </row>
    <row r="28" spans="2:72" ht="21" customHeight="1" thickBot="1" x14ac:dyDescent="0.25">
      <c r="B28" s="3417"/>
      <c r="C28" s="3418"/>
      <c r="D28" s="3437" t="s">
        <v>37</v>
      </c>
      <c r="E28" s="3437"/>
      <c r="F28" s="3437"/>
      <c r="G28" s="3437"/>
      <c r="H28" s="3437"/>
      <c r="I28" s="3437"/>
      <c r="J28" s="3437"/>
      <c r="K28" s="3437"/>
      <c r="L28" s="3437"/>
      <c r="M28" s="3437"/>
      <c r="N28" s="3437"/>
      <c r="O28" s="3437"/>
      <c r="P28" s="3437"/>
      <c r="Q28" s="3437"/>
      <c r="R28" s="3437"/>
      <c r="S28" s="3437"/>
      <c r="T28" s="3437"/>
      <c r="U28" s="3437"/>
      <c r="V28" s="3437"/>
      <c r="W28" s="3437"/>
      <c r="X28" s="3437"/>
      <c r="Y28" s="3437"/>
      <c r="Z28" s="3437"/>
      <c r="AA28" s="3437"/>
      <c r="AB28" s="3437"/>
      <c r="AC28" s="621"/>
      <c r="AD28" s="621"/>
      <c r="AE28" s="621"/>
      <c r="AF28" s="3437" t="s">
        <v>874</v>
      </c>
      <c r="AG28" s="3437"/>
      <c r="AH28" s="3437"/>
      <c r="AI28" s="3437"/>
      <c r="AJ28" s="3437"/>
      <c r="AK28" s="3437"/>
      <c r="AL28" s="3437"/>
      <c r="AM28" s="3437"/>
      <c r="AN28" s="3437"/>
      <c r="AO28" s="3437"/>
      <c r="AP28" s="3437"/>
      <c r="AQ28" s="3437"/>
      <c r="AR28" s="3437"/>
      <c r="AS28" s="3437"/>
      <c r="AT28" s="3437"/>
      <c r="AU28" s="3437"/>
      <c r="AV28" s="3437"/>
      <c r="AW28" s="3437"/>
      <c r="AX28" s="3437"/>
      <c r="AY28" s="3437"/>
      <c r="AZ28" s="3437"/>
      <c r="BA28" s="3437"/>
      <c r="BB28" s="3437"/>
      <c r="BC28" s="3437"/>
      <c r="BD28" s="3437"/>
      <c r="BE28" s="3437"/>
      <c r="BF28" s="3437"/>
      <c r="BG28" s="3437"/>
      <c r="BH28" s="3437"/>
      <c r="BI28" s="3437"/>
      <c r="BJ28" s="3437"/>
      <c r="BK28" s="3437"/>
      <c r="BL28" s="3437"/>
      <c r="BM28" s="3437"/>
      <c r="BN28" s="3437"/>
      <c r="BO28" s="3437"/>
      <c r="BP28" s="3437"/>
      <c r="BQ28" s="3437"/>
      <c r="BR28" s="3437"/>
      <c r="BS28" s="3404"/>
      <c r="BT28" s="3405"/>
    </row>
    <row r="29" spans="2:72" ht="21" customHeight="1" x14ac:dyDescent="0.2"/>
    <row r="30" spans="2:72" ht="21" customHeight="1" x14ac:dyDescent="0.2"/>
    <row r="31" spans="2:72" ht="21" customHeight="1" x14ac:dyDescent="0.2"/>
    <row r="32" spans="2:72" ht="21" customHeight="1" x14ac:dyDescent="0.2">
      <c r="AE32" s="613"/>
    </row>
    <row r="33" spans="2:36" ht="21" customHeight="1" x14ac:dyDescent="0.2">
      <c r="B33" s="3419"/>
      <c r="C33" s="3419"/>
      <c r="D33" s="3419"/>
      <c r="E33" s="3419"/>
      <c r="F33" s="3419"/>
      <c r="G33" s="3419"/>
      <c r="H33" s="3419"/>
      <c r="I33" s="3419"/>
      <c r="J33" s="3419"/>
      <c r="L33" s="3419"/>
      <c r="M33" s="3419"/>
      <c r="AI33" s="356"/>
      <c r="AJ33" s="356"/>
    </row>
    <row r="34" spans="2:36" ht="21" customHeight="1" x14ac:dyDescent="0.2">
      <c r="B34" s="3419"/>
      <c r="C34" s="3419"/>
      <c r="D34" s="3419"/>
      <c r="E34" s="3419"/>
      <c r="F34" s="3419"/>
      <c r="G34" s="3419"/>
      <c r="H34" s="3419"/>
      <c r="I34" s="3419"/>
      <c r="J34" s="3419"/>
    </row>
    <row r="35" spans="2:36" x14ac:dyDescent="0.2">
      <c r="B35" s="3419"/>
      <c r="C35" s="3419"/>
      <c r="D35" s="3419"/>
      <c r="E35" s="3419"/>
      <c r="F35" s="3419"/>
      <c r="G35" s="3419"/>
      <c r="H35" s="3419"/>
      <c r="I35" s="3419"/>
      <c r="J35" s="3419"/>
    </row>
  </sheetData>
  <sheetProtection algorithmName="SHA-512" hashValue="b18g5v91OUQV463VCiHXeIFRwtXZD5NOfyZiQ5fjb4O9ZqHsVrbF31+EUZUXQ7XYqexkSZmd3BtKngksbub64g==" saltValue="Rtbwg8xpMwaw4uoiS+L5jw==" spinCount="100000" sheet="1" objects="1" scenarios="1" selectLockedCells="1"/>
  <mergeCells count="126">
    <mergeCell ref="B1:BT2"/>
    <mergeCell ref="B3:N3"/>
    <mergeCell ref="O3:AE3"/>
    <mergeCell ref="AG3:BT3"/>
    <mergeCell ref="B4:N4"/>
    <mergeCell ref="O4:AE4"/>
    <mergeCell ref="AG4:BT4"/>
    <mergeCell ref="P19:Y19"/>
    <mergeCell ref="AA19:BR19"/>
    <mergeCell ref="B7:BT7"/>
    <mergeCell ref="B8:BT8"/>
    <mergeCell ref="B9:BT9"/>
    <mergeCell ref="B10:B11"/>
    <mergeCell ref="C10:BS10"/>
    <mergeCell ref="BT10:BT11"/>
    <mergeCell ref="C11:BS11"/>
    <mergeCell ref="B5:N5"/>
    <mergeCell ref="O5:AE5"/>
    <mergeCell ref="AG5:AI5"/>
    <mergeCell ref="AJ5:AP5"/>
    <mergeCell ref="AQ5:BT5"/>
    <mergeCell ref="B6:AE6"/>
    <mergeCell ref="AG6:BT6"/>
    <mergeCell ref="B12:AE12"/>
    <mergeCell ref="AG12:BT12"/>
    <mergeCell ref="B13:AE13"/>
    <mergeCell ref="B14:BT14"/>
    <mergeCell ref="B15:BT15"/>
    <mergeCell ref="B16:C16"/>
    <mergeCell ref="D16:O16"/>
    <mergeCell ref="P16:BR16"/>
    <mergeCell ref="BS16:BT16"/>
    <mergeCell ref="B19:C19"/>
    <mergeCell ref="D19:O19"/>
    <mergeCell ref="BS19:BT19"/>
    <mergeCell ref="B20:C20"/>
    <mergeCell ref="D20:O20"/>
    <mergeCell ref="P20:BR20"/>
    <mergeCell ref="BS20:BT20"/>
    <mergeCell ref="B17:C17"/>
    <mergeCell ref="D17:O17"/>
    <mergeCell ref="P17:BR17"/>
    <mergeCell ref="BS17:BT17"/>
    <mergeCell ref="B18:C18"/>
    <mergeCell ref="D18:O18"/>
    <mergeCell ref="P18:BR18"/>
    <mergeCell ref="BS18:BT18"/>
    <mergeCell ref="AD21:AE21"/>
    <mergeCell ref="AF21:AG21"/>
    <mergeCell ref="AH21:AI21"/>
    <mergeCell ref="AJ21:AK21"/>
    <mergeCell ref="B21:C21"/>
    <mergeCell ref="D21:O21"/>
    <mergeCell ref="P21:Q21"/>
    <mergeCell ref="R21:S21"/>
    <mergeCell ref="U21:V21"/>
    <mergeCell ref="W21:X21"/>
    <mergeCell ref="BK21:BR21"/>
    <mergeCell ref="BS21:BT21"/>
    <mergeCell ref="B22:F22"/>
    <mergeCell ref="G22:O22"/>
    <mergeCell ref="P22:S22"/>
    <mergeCell ref="U22:X22"/>
    <mergeCell ref="Z22:AO22"/>
    <mergeCell ref="AQ22:BJ22"/>
    <mergeCell ref="BK22:BR22"/>
    <mergeCell ref="BS22:BT22"/>
    <mergeCell ref="AY21:AZ21"/>
    <mergeCell ref="BA21:BB21"/>
    <mergeCell ref="BC21:BD21"/>
    <mergeCell ref="BE21:BF21"/>
    <mergeCell ref="BG21:BH21"/>
    <mergeCell ref="BI21:BJ21"/>
    <mergeCell ref="AL21:AM21"/>
    <mergeCell ref="AN21:AO21"/>
    <mergeCell ref="AQ21:AR21"/>
    <mergeCell ref="AS21:AT21"/>
    <mergeCell ref="AU21:AV21"/>
    <mergeCell ref="AW21:AX21"/>
    <mergeCell ref="Z21:AA21"/>
    <mergeCell ref="AB21:AC21"/>
    <mergeCell ref="AM23:AN23"/>
    <mergeCell ref="AO23:BR23"/>
    <mergeCell ref="BS23:BT23"/>
    <mergeCell ref="B24:F24"/>
    <mergeCell ref="G24:O24"/>
    <mergeCell ref="P24:W24"/>
    <mergeCell ref="Y24:AB24"/>
    <mergeCell ref="AD24:AG24"/>
    <mergeCell ref="AI24:AN24"/>
    <mergeCell ref="AO24:BR24"/>
    <mergeCell ref="Y23:Z23"/>
    <mergeCell ref="AA23:AB23"/>
    <mergeCell ref="AD23:AE23"/>
    <mergeCell ref="AF23:AG23"/>
    <mergeCell ref="AI23:AJ23"/>
    <mergeCell ref="AK23:AL23"/>
    <mergeCell ref="B23:C23"/>
    <mergeCell ref="D23:O23"/>
    <mergeCell ref="P23:Q23"/>
    <mergeCell ref="R23:S23"/>
    <mergeCell ref="T23:U23"/>
    <mergeCell ref="V23:W23"/>
    <mergeCell ref="BS24:BT24"/>
    <mergeCell ref="B25:BT25"/>
    <mergeCell ref="B26:BT26"/>
    <mergeCell ref="B27:C28"/>
    <mergeCell ref="D27:AB27"/>
    <mergeCell ref="AF27:BR27"/>
    <mergeCell ref="BS27:BT27"/>
    <mergeCell ref="D28:AB28"/>
    <mergeCell ref="AF28:BR28"/>
    <mergeCell ref="BS28:BT28"/>
    <mergeCell ref="B35:C35"/>
    <mergeCell ref="D35:F35"/>
    <mergeCell ref="G35:H35"/>
    <mergeCell ref="I35:J35"/>
    <mergeCell ref="B33:C33"/>
    <mergeCell ref="D33:F33"/>
    <mergeCell ref="G33:H33"/>
    <mergeCell ref="I33:J33"/>
    <mergeCell ref="L33:M33"/>
    <mergeCell ref="B34:C34"/>
    <mergeCell ref="D34:F34"/>
    <mergeCell ref="G34:H34"/>
    <mergeCell ref="I34:J34"/>
  </mergeCells>
  <dataValidations count="2">
    <dataValidation type="textLength" operator="equal" allowBlank="1" showInputMessage="1" showErrorMessage="1" sqref="P21:S21 BK21:BR21">
      <formula1>1</formula1>
    </dataValidation>
    <dataValidation allowBlank="1" showErrorMessage="1" sqref="D27 AG6"/>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3489" r:id="rId5" name="Check Box 1">
              <controlPr defaultSize="0" autoFill="0" autoLine="0" autoPict="0">
                <anchor moveWithCells="1">
                  <from>
                    <xdr:col>34</xdr:col>
                    <xdr:colOff>47625</xdr:colOff>
                    <xdr:row>12</xdr:row>
                    <xdr:rowOff>47625</xdr:rowOff>
                  </from>
                  <to>
                    <xdr:col>50</xdr:col>
                    <xdr:colOff>57150</xdr:colOff>
                    <xdr:row>12</xdr:row>
                    <xdr:rowOff>266700</xdr:rowOff>
                  </to>
                </anchor>
              </controlPr>
            </control>
          </mc:Choice>
        </mc:AlternateContent>
        <mc:AlternateContent xmlns:mc="http://schemas.openxmlformats.org/markup-compatibility/2006">
          <mc:Choice Requires="x14">
            <control shapeId="63490" r:id="rId6" name="Check Box 2">
              <controlPr defaultSize="0" autoFill="0" autoLine="0" autoPict="0">
                <anchor moveWithCells="1">
                  <from>
                    <xdr:col>57</xdr:col>
                    <xdr:colOff>47625</xdr:colOff>
                    <xdr:row>12</xdr:row>
                    <xdr:rowOff>47625</xdr:rowOff>
                  </from>
                  <to>
                    <xdr:col>68</xdr:col>
                    <xdr:colOff>104775</xdr:colOff>
                    <xdr:row>12</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FFFF00"/>
    <pageSetUpPr autoPageBreaks="0"/>
  </sheetPr>
  <dimension ref="A1:BU88"/>
  <sheetViews>
    <sheetView showGridLines="0" showRowColHeaders="0" showZeros="0" showOutlineSymbols="0" zoomScaleNormal="100" zoomScaleSheetLayoutView="100" zoomScalePageLayoutView="145" workbookViewId="0">
      <selection activeCell="AV52" sqref="AV52:AX52"/>
    </sheetView>
  </sheetViews>
  <sheetFormatPr baseColWidth="10" defaultRowHeight="12.75" x14ac:dyDescent="0.2"/>
  <cols>
    <col min="1" max="1" width="35.7109375" style="228" customWidth="1"/>
    <col min="2" max="44" width="1.7109375" style="228" customWidth="1"/>
    <col min="45" max="46" width="1.85546875" style="228" customWidth="1"/>
    <col min="47" max="49" width="1.7109375" style="228" customWidth="1"/>
    <col min="50" max="51" width="1.85546875" style="228" customWidth="1"/>
    <col min="52" max="52" width="1" style="228" customWidth="1"/>
    <col min="53" max="53" width="12.28515625" style="228" hidden="1" customWidth="1"/>
    <col min="54" max="56" width="11.42578125" style="228"/>
    <col min="57" max="57" width="2.42578125" style="228" customWidth="1"/>
    <col min="58" max="58" width="20.42578125" style="228" customWidth="1"/>
    <col min="59" max="59" width="13.28515625" style="228" customWidth="1"/>
    <col min="60" max="60" width="6.7109375" style="228" customWidth="1"/>
    <col min="61" max="61" width="2.7109375" style="228" customWidth="1"/>
    <col min="62" max="16384" width="11.42578125" style="228"/>
  </cols>
  <sheetData>
    <row r="1" spans="2:73" s="233" customFormat="1" ht="23.25" customHeight="1" x14ac:dyDescent="0.2">
      <c r="B1" s="3511" t="s">
        <v>591</v>
      </c>
      <c r="C1" s="3512"/>
      <c r="D1" s="3512"/>
      <c r="E1" s="3512"/>
      <c r="F1" s="3512"/>
      <c r="G1" s="3512"/>
      <c r="H1" s="3512"/>
      <c r="I1" s="3512"/>
      <c r="J1" s="3512"/>
      <c r="K1" s="3512"/>
      <c r="L1" s="3512"/>
      <c r="M1" s="3512"/>
      <c r="N1" s="3512"/>
      <c r="O1" s="3512"/>
      <c r="P1" s="3512"/>
      <c r="Q1" s="3512"/>
      <c r="R1" s="3512"/>
      <c r="S1" s="3512"/>
      <c r="T1" s="3512"/>
      <c r="U1" s="3512"/>
      <c r="V1" s="3512"/>
      <c r="W1" s="3512"/>
      <c r="X1" s="3512"/>
      <c r="Y1" s="3512"/>
      <c r="Z1" s="3512"/>
      <c r="AA1" s="3512"/>
      <c r="AB1" s="3512"/>
      <c r="AC1" s="3512"/>
      <c r="AD1" s="3512"/>
      <c r="AE1" s="3512"/>
      <c r="AF1" s="3512"/>
      <c r="AG1" s="3512"/>
      <c r="AH1" s="3512"/>
      <c r="AI1" s="3512"/>
      <c r="AJ1" s="3512"/>
      <c r="AK1" s="3512"/>
      <c r="AL1" s="3512"/>
      <c r="AM1" s="3512"/>
      <c r="AN1" s="3512"/>
      <c r="AO1" s="3512"/>
      <c r="AP1" s="3512"/>
      <c r="AQ1" s="3512"/>
      <c r="AR1" s="3512"/>
      <c r="AS1" s="3512"/>
      <c r="AT1" s="3512"/>
      <c r="AU1" s="3512"/>
      <c r="AV1" s="3512"/>
      <c r="AW1" s="708" t="s">
        <v>82</v>
      </c>
      <c r="AX1" s="634" t="s">
        <v>11</v>
      </c>
      <c r="AY1" s="633">
        <v>3</v>
      </c>
      <c r="AZ1" s="709"/>
    </row>
    <row r="2" spans="2:73" s="233" customFormat="1" ht="23.25" customHeight="1" thickBot="1" x14ac:dyDescent="0.25">
      <c r="B2" s="3513" t="s">
        <v>590</v>
      </c>
      <c r="C2" s="3514"/>
      <c r="D2" s="3514"/>
      <c r="E2" s="3514"/>
      <c r="F2" s="3514"/>
      <c r="G2" s="3514"/>
      <c r="H2" s="3514"/>
      <c r="I2" s="3514"/>
      <c r="J2" s="3514"/>
      <c r="K2" s="3514"/>
      <c r="L2" s="3514"/>
      <c r="M2" s="3514"/>
      <c r="N2" s="3514"/>
      <c r="O2" s="3514"/>
      <c r="P2" s="3514"/>
      <c r="Q2" s="3514"/>
      <c r="R2" s="3514"/>
      <c r="S2" s="3514"/>
      <c r="T2" s="3514"/>
      <c r="U2" s="3514"/>
      <c r="V2" s="3514"/>
      <c r="W2" s="3514"/>
      <c r="X2" s="3514"/>
      <c r="Y2" s="3514"/>
      <c r="Z2" s="3514"/>
      <c r="AA2" s="3514"/>
      <c r="AB2" s="3514"/>
      <c r="AC2" s="3514"/>
      <c r="AD2" s="3514"/>
      <c r="AE2" s="3514"/>
      <c r="AF2" s="3514"/>
      <c r="AG2" s="3514"/>
      <c r="AH2" s="3514"/>
      <c r="AI2" s="3514"/>
      <c r="AJ2" s="3514"/>
      <c r="AK2" s="3514"/>
      <c r="AL2" s="3514"/>
      <c r="AM2" s="3514"/>
      <c r="AN2" s="3514"/>
      <c r="AO2" s="3514"/>
      <c r="AP2" s="3515"/>
      <c r="AQ2" s="2947" t="s">
        <v>25</v>
      </c>
      <c r="AR2" s="2948"/>
      <c r="AS2" s="2948"/>
      <c r="AT2" s="2948"/>
      <c r="AU2" s="2948"/>
      <c r="AV2" s="2948"/>
      <c r="AW2" s="2948"/>
      <c r="AX2" s="2941">
        <f>Tabelle1!I6</f>
        <v>1</v>
      </c>
      <c r="AY2" s="2941"/>
      <c r="AZ2" s="815"/>
    </row>
    <row r="3" spans="2:73" ht="21" customHeight="1" x14ac:dyDescent="0.2">
      <c r="B3" s="3516" t="s">
        <v>539</v>
      </c>
      <c r="C3" s="3517"/>
      <c r="D3" s="3517"/>
      <c r="E3" s="3517"/>
      <c r="F3" s="3517"/>
      <c r="G3" s="3517"/>
      <c r="H3" s="3517"/>
      <c r="I3" s="3517"/>
      <c r="J3" s="3517"/>
      <c r="K3" s="3517"/>
      <c r="L3" s="3517"/>
      <c r="M3" s="3622" t="s">
        <v>538</v>
      </c>
      <c r="N3" s="3623"/>
      <c r="O3" s="3623"/>
      <c r="P3" s="3623"/>
      <c r="Q3" s="3623"/>
      <c r="R3" s="3623"/>
      <c r="S3" s="3623"/>
      <c r="T3" s="3624"/>
      <c r="U3" s="3624"/>
      <c r="V3" s="3624"/>
      <c r="W3" s="3624"/>
      <c r="X3" s="3624"/>
      <c r="Y3" s="3624"/>
      <c r="Z3" s="3624"/>
      <c r="AA3" s="3624"/>
      <c r="AB3" s="3624"/>
      <c r="AC3" s="3624"/>
      <c r="AD3" s="3624"/>
      <c r="AE3" s="3624"/>
      <c r="AF3" s="3624"/>
      <c r="AG3" s="3624"/>
      <c r="AH3" s="3624"/>
      <c r="AI3" s="3624"/>
      <c r="AJ3" s="3624"/>
      <c r="AK3" s="3624"/>
      <c r="AL3" s="3624"/>
      <c r="AM3" s="3624"/>
      <c r="AN3" s="3624"/>
      <c r="AO3" s="3624"/>
      <c r="AP3" s="3624"/>
      <c r="AQ3" s="3624"/>
      <c r="AR3" s="3624"/>
      <c r="AS3" s="3624"/>
      <c r="AT3" s="3624"/>
      <c r="AU3" s="3624"/>
      <c r="AV3" s="3624"/>
      <c r="AW3" s="3624"/>
      <c r="AX3" s="3624"/>
      <c r="AY3" s="3624"/>
      <c r="AZ3" s="3625"/>
      <c r="BA3" s="233"/>
      <c r="BB3" s="360"/>
      <c r="BC3" s="360"/>
      <c r="BD3" s="360"/>
      <c r="BE3" s="360"/>
      <c r="BF3" s="360"/>
      <c r="BG3" s="360"/>
      <c r="BH3" s="360"/>
      <c r="BI3" s="360"/>
      <c r="BJ3" s="360"/>
      <c r="BK3" s="360"/>
      <c r="BL3" s="360"/>
      <c r="BM3" s="360"/>
      <c r="BN3" s="360"/>
      <c r="BO3" s="360"/>
      <c r="BP3" s="360"/>
      <c r="BQ3" s="360"/>
      <c r="BR3" s="360"/>
      <c r="BS3" s="360"/>
      <c r="BT3" s="360"/>
      <c r="BU3" s="381"/>
    </row>
    <row r="4" spans="2:73" ht="18" customHeight="1" x14ac:dyDescent="0.2">
      <c r="B4" s="3523" t="s">
        <v>3</v>
      </c>
      <c r="C4" s="3524"/>
      <c r="D4" s="3524"/>
      <c r="E4" s="3524"/>
      <c r="F4" s="3524"/>
      <c r="G4" s="3524"/>
      <c r="H4" s="3524"/>
      <c r="I4" s="3524"/>
      <c r="J4" s="3524"/>
      <c r="K4" s="3524"/>
      <c r="L4" s="3525"/>
      <c r="M4" s="3526" t="s">
        <v>4</v>
      </c>
      <c r="N4" s="3527"/>
      <c r="O4" s="3527"/>
      <c r="P4" s="3527"/>
      <c r="Q4" s="3527"/>
      <c r="R4" s="3527"/>
      <c r="S4" s="3527"/>
      <c r="T4" s="3527"/>
      <c r="U4" s="3527"/>
      <c r="V4" s="3527"/>
      <c r="W4" s="3527"/>
      <c r="X4" s="3527"/>
      <c r="Y4" s="383"/>
      <c r="Z4" s="3528">
        <f>Tabelle1!D3</f>
        <v>0</v>
      </c>
      <c r="AA4" s="3528"/>
      <c r="AB4" s="3528"/>
      <c r="AC4" s="3528"/>
      <c r="AD4" s="3528"/>
      <c r="AE4" s="3528"/>
      <c r="AF4" s="3528"/>
      <c r="AG4" s="3528"/>
      <c r="AH4" s="3528"/>
      <c r="AI4" s="3528"/>
      <c r="AJ4" s="3528"/>
      <c r="AK4" s="3528"/>
      <c r="AL4" s="3528"/>
      <c r="AM4" s="3528"/>
      <c r="AN4" s="3528"/>
      <c r="AO4" s="3528"/>
      <c r="AP4" s="3528"/>
      <c r="AQ4" s="3528"/>
      <c r="AR4" s="3528"/>
      <c r="AS4" s="3528"/>
      <c r="AT4" s="3528"/>
      <c r="AU4" s="3528"/>
      <c r="AV4" s="3528"/>
      <c r="AW4" s="3528"/>
      <c r="AX4" s="3528"/>
      <c r="AY4" s="3528"/>
      <c r="AZ4" s="3529"/>
    </row>
    <row r="5" spans="2:73" ht="18" customHeight="1" x14ac:dyDescent="0.2">
      <c r="B5" s="2936"/>
      <c r="C5" s="2937"/>
      <c r="D5" s="2937"/>
      <c r="E5" s="2937"/>
      <c r="F5" s="2937"/>
      <c r="G5" s="2937"/>
      <c r="H5" s="2937"/>
      <c r="I5" s="2937"/>
      <c r="J5" s="2937"/>
      <c r="K5" s="2937"/>
      <c r="L5" s="2938"/>
      <c r="M5" s="3016" t="s">
        <v>5</v>
      </c>
      <c r="N5" s="3017"/>
      <c r="O5" s="3017"/>
      <c r="P5" s="3017"/>
      <c r="Q5" s="3017"/>
      <c r="R5" s="3017"/>
      <c r="S5" s="3017"/>
      <c r="T5" s="3017"/>
      <c r="U5" s="3017"/>
      <c r="V5" s="3017"/>
      <c r="W5" s="3017"/>
      <c r="X5" s="3017"/>
      <c r="Y5" s="2963" t="s">
        <v>59</v>
      </c>
      <c r="Z5" s="2963"/>
      <c r="AA5" s="232"/>
      <c r="AB5" s="3530">
        <v>99310</v>
      </c>
      <c r="AC5" s="3531"/>
      <c r="AD5" s="3531"/>
      <c r="AE5" s="3531"/>
      <c r="AF5" s="247"/>
      <c r="AG5" s="3017" t="s">
        <v>0</v>
      </c>
      <c r="AH5" s="3017"/>
      <c r="AI5" s="3017"/>
      <c r="AJ5" s="3017"/>
      <c r="AK5" s="3017"/>
      <c r="AL5" s="3017"/>
      <c r="AM5" s="3017"/>
      <c r="AN5" s="3017"/>
      <c r="AO5" s="3017"/>
      <c r="AP5" s="3017"/>
      <c r="AQ5" s="3017"/>
      <c r="AR5" s="3017"/>
      <c r="AS5" s="3017"/>
      <c r="AT5" s="3017"/>
      <c r="AU5" s="3017"/>
      <c r="AV5" s="3017"/>
      <c r="AW5" s="3017"/>
      <c r="AX5" s="3017"/>
      <c r="AY5" s="3017"/>
      <c r="AZ5" s="3532"/>
    </row>
    <row r="6" spans="2:73" ht="18" customHeight="1" x14ac:dyDescent="0.2">
      <c r="B6" s="2409"/>
      <c r="C6" s="2410"/>
      <c r="D6" s="2410"/>
      <c r="E6" s="2410"/>
      <c r="F6" s="2410"/>
      <c r="G6" s="2410"/>
      <c r="H6" s="2410"/>
      <c r="I6" s="2410"/>
      <c r="J6" s="2410"/>
      <c r="K6" s="2410"/>
      <c r="L6" s="2411"/>
      <c r="M6" s="3533" t="s">
        <v>28</v>
      </c>
      <c r="N6" s="3534"/>
      <c r="O6" s="3534"/>
      <c r="P6" s="3534"/>
      <c r="Q6" s="3534"/>
      <c r="R6" s="3534"/>
      <c r="S6" s="3534"/>
      <c r="T6" s="3534"/>
      <c r="U6" s="3534"/>
      <c r="V6" s="3534"/>
      <c r="W6" s="3534"/>
      <c r="X6" s="3534"/>
      <c r="Y6" s="377"/>
      <c r="Z6" s="3535">
        <f>Tabelle1!H3</f>
        <v>0</v>
      </c>
      <c r="AA6" s="3535"/>
      <c r="AB6" s="3535"/>
      <c r="AC6" s="3535"/>
      <c r="AD6" s="3535"/>
      <c r="AE6" s="3535"/>
      <c r="AF6" s="3535"/>
      <c r="AG6" s="3535"/>
      <c r="AH6" s="3535"/>
      <c r="AI6" s="3535"/>
      <c r="AJ6" s="3535"/>
      <c r="AK6" s="3535"/>
      <c r="AL6" s="380"/>
      <c r="AM6" s="3557">
        <f>Tabelle1!I3</f>
        <v>0</v>
      </c>
      <c r="AN6" s="3557"/>
      <c r="AO6" s="380"/>
      <c r="AP6" s="3558">
        <f>Tabelle1!J3</f>
        <v>0</v>
      </c>
      <c r="AQ6" s="3558"/>
      <c r="AR6" s="3558"/>
      <c r="AS6" s="3558"/>
      <c r="AT6" s="3558"/>
      <c r="AU6" s="3558"/>
      <c r="AV6" s="3558"/>
      <c r="AW6" s="3558"/>
      <c r="AX6" s="3558"/>
      <c r="AY6" s="3558"/>
      <c r="AZ6" s="3559"/>
    </row>
    <row r="7" spans="2:73" ht="18" customHeight="1" x14ac:dyDescent="0.2">
      <c r="B7" s="3536" t="s">
        <v>537</v>
      </c>
      <c r="C7" s="3537"/>
      <c r="D7" s="3537"/>
      <c r="E7" s="3537"/>
      <c r="F7" s="3537"/>
      <c r="G7" s="3537"/>
      <c r="H7" s="3537"/>
      <c r="I7" s="3537"/>
      <c r="J7" s="3537"/>
      <c r="K7" s="3537"/>
      <c r="L7" s="3538"/>
      <c r="M7" s="3586" t="s">
        <v>29</v>
      </c>
      <c r="N7" s="3587"/>
      <c r="O7" s="3587"/>
      <c r="P7" s="3587"/>
      <c r="Q7" s="3587"/>
      <c r="R7" s="3587"/>
      <c r="S7" s="3587"/>
      <c r="T7" s="3587"/>
      <c r="U7" s="3587"/>
      <c r="V7" s="3587"/>
      <c r="W7" s="3587"/>
      <c r="X7" s="3587"/>
      <c r="Y7" s="379"/>
      <c r="Z7" s="3588">
        <f>Tabelle1!C10</f>
        <v>0</v>
      </c>
      <c r="AA7" s="3588"/>
      <c r="AB7" s="3588"/>
      <c r="AC7" s="3588"/>
      <c r="AD7" s="3588"/>
      <c r="AE7" s="3588"/>
      <c r="AF7" s="3588"/>
      <c r="AG7" s="3588"/>
      <c r="AH7" s="3588"/>
      <c r="AI7" s="3588"/>
      <c r="AJ7" s="3588"/>
      <c r="AK7" s="3588"/>
      <c r="AL7" s="3588"/>
      <c r="AM7" s="3588"/>
      <c r="AN7" s="3588"/>
      <c r="AO7" s="3588"/>
      <c r="AP7" s="3588"/>
      <c r="AQ7" s="3588"/>
      <c r="AR7" s="3588"/>
      <c r="AS7" s="3588"/>
      <c r="AT7" s="3588"/>
      <c r="AU7" s="3588"/>
      <c r="AV7" s="3588"/>
      <c r="AW7" s="3588"/>
      <c r="AX7" s="3588"/>
      <c r="AY7" s="3588"/>
      <c r="AZ7" s="3589"/>
    </row>
    <row r="8" spans="2:73" ht="18" customHeight="1" x14ac:dyDescent="0.2">
      <c r="B8" s="3648"/>
      <c r="C8" s="3649"/>
      <c r="D8" s="3649"/>
      <c r="E8" s="3649"/>
      <c r="F8" s="3649"/>
      <c r="G8" s="3649"/>
      <c r="H8" s="3649"/>
      <c r="I8" s="3649"/>
      <c r="J8" s="3649"/>
      <c r="K8" s="3649"/>
      <c r="L8" s="3650"/>
      <c r="M8" s="3016" t="s">
        <v>4</v>
      </c>
      <c r="N8" s="3017"/>
      <c r="O8" s="3017"/>
      <c r="P8" s="3017"/>
      <c r="Q8" s="3017"/>
      <c r="R8" s="3017"/>
      <c r="S8" s="3017"/>
      <c r="T8" s="3017"/>
      <c r="U8" s="3017"/>
      <c r="V8" s="3017"/>
      <c r="W8" s="3017"/>
      <c r="X8" s="3017"/>
      <c r="Y8" s="247"/>
      <c r="Z8" s="2931">
        <f>Tabelle1!D10</f>
        <v>0</v>
      </c>
      <c r="AA8" s="2931"/>
      <c r="AB8" s="2931"/>
      <c r="AC8" s="2931"/>
      <c r="AD8" s="2931"/>
      <c r="AE8" s="2931"/>
      <c r="AF8" s="2931"/>
      <c r="AG8" s="2931"/>
      <c r="AH8" s="2931"/>
      <c r="AI8" s="2931"/>
      <c r="AJ8" s="2931"/>
      <c r="AK8" s="2931"/>
      <c r="AL8" s="2931"/>
      <c r="AM8" s="2931"/>
      <c r="AN8" s="2931"/>
      <c r="AO8" s="2931"/>
      <c r="AP8" s="2931"/>
      <c r="AQ8" s="2931"/>
      <c r="AR8" s="2931"/>
      <c r="AS8" s="2931"/>
      <c r="AT8" s="2931"/>
      <c r="AU8" s="2931"/>
      <c r="AV8" s="2931"/>
      <c r="AW8" s="2931"/>
      <c r="AX8" s="2931"/>
      <c r="AY8" s="2931"/>
      <c r="AZ8" s="2932"/>
    </row>
    <row r="9" spans="2:73" ht="18" customHeight="1" x14ac:dyDescent="0.2">
      <c r="B9" s="3664"/>
      <c r="C9" s="3665"/>
      <c r="D9" s="3665"/>
      <c r="E9" s="3665"/>
      <c r="F9" s="3665"/>
      <c r="G9" s="3665"/>
      <c r="H9" s="3665"/>
      <c r="I9" s="3665"/>
      <c r="J9" s="3665"/>
      <c r="K9" s="3665"/>
      <c r="L9" s="3666"/>
      <c r="M9" s="3016" t="s">
        <v>5</v>
      </c>
      <c r="N9" s="3017"/>
      <c r="O9" s="3017"/>
      <c r="P9" s="3017"/>
      <c r="Q9" s="3017"/>
      <c r="R9" s="3017"/>
      <c r="S9" s="3017"/>
      <c r="T9" s="3017"/>
      <c r="U9" s="3017"/>
      <c r="V9" s="3017"/>
      <c r="W9" s="3017"/>
      <c r="X9" s="3017"/>
      <c r="Y9" s="2963" t="str">
        <f>Tabelle1!E10</f>
        <v>D</v>
      </c>
      <c r="Z9" s="2963"/>
      <c r="AA9" s="378"/>
      <c r="AB9" s="3015">
        <f>Tabelle1!F10</f>
        <v>0</v>
      </c>
      <c r="AC9" s="3015"/>
      <c r="AD9" s="3015"/>
      <c r="AE9" s="3015"/>
      <c r="AF9" s="231"/>
      <c r="AG9" s="2931">
        <f>Tabelle1!G10</f>
        <v>0</v>
      </c>
      <c r="AH9" s="2931"/>
      <c r="AI9" s="2931"/>
      <c r="AJ9" s="2931"/>
      <c r="AK9" s="2931"/>
      <c r="AL9" s="2931"/>
      <c r="AM9" s="2931"/>
      <c r="AN9" s="2931"/>
      <c r="AO9" s="2931"/>
      <c r="AP9" s="2931"/>
      <c r="AQ9" s="2931"/>
      <c r="AR9" s="2931"/>
      <c r="AS9" s="2931"/>
      <c r="AT9" s="2931"/>
      <c r="AU9" s="2931"/>
      <c r="AV9" s="2931"/>
      <c r="AW9" s="2931"/>
      <c r="AX9" s="2931"/>
      <c r="AY9" s="2931"/>
      <c r="AZ9" s="2932"/>
    </row>
    <row r="10" spans="2:73" ht="18" customHeight="1" x14ac:dyDescent="0.2">
      <c r="B10" s="3626"/>
      <c r="C10" s="3627"/>
      <c r="D10" s="3627"/>
      <c r="E10" s="3627"/>
      <c r="F10" s="3627"/>
      <c r="G10" s="3627"/>
      <c r="H10" s="3627"/>
      <c r="I10" s="3627"/>
      <c r="J10" s="3627"/>
      <c r="K10" s="3627"/>
      <c r="L10" s="3628"/>
      <c r="M10" s="3629" t="s">
        <v>369</v>
      </c>
      <c r="N10" s="3534"/>
      <c r="O10" s="3534"/>
      <c r="P10" s="3534"/>
      <c r="Q10" s="3534"/>
      <c r="R10" s="3534"/>
      <c r="S10" s="3534"/>
      <c r="T10" s="3534"/>
      <c r="U10" s="3534"/>
      <c r="V10" s="3534"/>
      <c r="W10" s="3534"/>
      <c r="X10" s="3534"/>
      <c r="Y10" s="377"/>
      <c r="Z10" s="3630">
        <f>Tabelle1!H10</f>
        <v>0</v>
      </c>
      <c r="AA10" s="3630"/>
      <c r="AB10" s="3630"/>
      <c r="AC10" s="3630"/>
      <c r="AD10" s="3630"/>
      <c r="AE10" s="3630"/>
      <c r="AF10" s="3630"/>
      <c r="AG10" s="3630"/>
      <c r="AH10" s="3630"/>
      <c r="AI10" s="3630"/>
      <c r="AJ10" s="190"/>
      <c r="AK10" s="3631">
        <f>Tabelle1!I10</f>
        <v>0</v>
      </c>
      <c r="AL10" s="3632"/>
      <c r="AM10" s="3632"/>
      <c r="AN10" s="3632"/>
      <c r="AO10" s="3632"/>
      <c r="AP10" s="3632"/>
      <c r="AQ10" s="3632"/>
      <c r="AR10" s="3632"/>
      <c r="AS10" s="3632"/>
      <c r="AT10" s="3632"/>
      <c r="AU10" s="3632"/>
      <c r="AV10" s="3632"/>
      <c r="AW10" s="3632"/>
      <c r="AX10" s="3632"/>
      <c r="AY10" s="3632"/>
      <c r="AZ10" s="3633"/>
      <c r="BB10" s="233"/>
    </row>
    <row r="11" spans="2:73" ht="23.25" customHeight="1" x14ac:dyDescent="0.2">
      <c r="B11" s="771"/>
      <c r="C11" s="3613" t="s">
        <v>536</v>
      </c>
      <c r="D11" s="3613"/>
      <c r="E11" s="3613"/>
      <c r="F11" s="3613"/>
      <c r="G11" s="3613"/>
      <c r="H11" s="3613"/>
      <c r="I11" s="3613"/>
      <c r="J11" s="3613"/>
      <c r="K11" s="3613"/>
      <c r="L11" s="3613"/>
      <c r="M11" s="3613"/>
      <c r="N11" s="3613"/>
      <c r="O11" s="3613"/>
      <c r="P11" s="3613"/>
      <c r="Q11" s="3613"/>
      <c r="R11" s="3613"/>
      <c r="S11" s="3613"/>
      <c r="T11" s="3613"/>
      <c r="U11" s="3613"/>
      <c r="V11" s="3613"/>
      <c r="W11" s="3613"/>
      <c r="X11" s="3613"/>
      <c r="Y11" s="3613"/>
      <c r="Z11" s="3613"/>
      <c r="AA11" s="3613"/>
      <c r="AB11" s="3613"/>
      <c r="AC11" s="3613"/>
      <c r="AD11" s="3613"/>
      <c r="AE11" s="3613"/>
      <c r="AF11" s="3613"/>
      <c r="AG11" s="3613"/>
      <c r="AH11" s="3613"/>
      <c r="AI11" s="3613"/>
      <c r="AJ11" s="3613"/>
      <c r="AK11" s="3613"/>
      <c r="AL11" s="3613"/>
      <c r="AM11" s="3613"/>
      <c r="AN11" s="3613"/>
      <c r="AO11" s="3613"/>
      <c r="AP11" s="3613"/>
      <c r="AQ11" s="3613"/>
      <c r="AR11" s="3613"/>
      <c r="AS11" s="3613"/>
      <c r="AT11" s="3613"/>
      <c r="AU11" s="3613"/>
      <c r="AV11" s="3613"/>
      <c r="AW11" s="3613"/>
      <c r="AX11" s="3613"/>
      <c r="AY11" s="3613"/>
      <c r="AZ11" s="3614"/>
    </row>
    <row r="12" spans="2:73" ht="18" customHeight="1" x14ac:dyDescent="0.2">
      <c r="B12" s="371"/>
      <c r="C12" s="3596" t="s">
        <v>589</v>
      </c>
      <c r="D12" s="3596"/>
      <c r="E12" s="3596"/>
      <c r="F12" s="3596"/>
      <c r="G12" s="3596"/>
      <c r="H12" s="3596"/>
      <c r="I12" s="3596"/>
      <c r="J12" s="3596"/>
      <c r="K12" s="3596"/>
      <c r="L12" s="3596"/>
      <c r="M12" s="3596"/>
      <c r="N12" s="3596"/>
      <c r="O12" s="3596"/>
      <c r="P12" s="3596"/>
      <c r="Q12" s="3651"/>
      <c r="R12" s="3651"/>
      <c r="S12" s="3651"/>
      <c r="T12" s="3651"/>
      <c r="U12" s="3651"/>
      <c r="V12" s="3651"/>
      <c r="W12" s="3651"/>
      <c r="X12" s="3651"/>
      <c r="Y12" s="3651"/>
      <c r="Z12" s="3651"/>
      <c r="AA12" s="3651"/>
      <c r="AB12" s="3651"/>
      <c r="AC12" s="3651"/>
      <c r="AD12" s="3651"/>
      <c r="AE12" s="3651"/>
      <c r="AF12" s="3651"/>
      <c r="AG12" s="3651"/>
      <c r="AH12" s="3660" t="s">
        <v>588</v>
      </c>
      <c r="AI12" s="3660"/>
      <c r="AJ12" s="3661"/>
      <c r="AK12" s="3661"/>
      <c r="AL12" s="3661"/>
      <c r="AM12" s="3661"/>
      <c r="AN12" s="3661"/>
      <c r="AO12" s="3662" t="s">
        <v>587</v>
      </c>
      <c r="AP12" s="3662"/>
      <c r="AQ12" s="3662"/>
      <c r="AR12" s="3662"/>
      <c r="AS12" s="3662"/>
      <c r="AT12" s="3662"/>
      <c r="AU12" s="3662"/>
      <c r="AV12" s="3662"/>
      <c r="AW12" s="3662"/>
      <c r="AX12" s="3662"/>
      <c r="AY12" s="3662"/>
      <c r="AZ12" s="3663"/>
    </row>
    <row r="13" spans="2:73" ht="18" customHeight="1" x14ac:dyDescent="0.2">
      <c r="B13" s="3598"/>
      <c r="C13" s="3599"/>
      <c r="D13" s="3599"/>
      <c r="E13" s="3599"/>
      <c r="F13" s="3620" t="s">
        <v>586</v>
      </c>
      <c r="G13" s="3412"/>
      <c r="H13" s="3412"/>
      <c r="I13" s="3412"/>
      <c r="J13" s="3412"/>
      <c r="K13" s="3412"/>
      <c r="L13" s="3412"/>
      <c r="M13" s="3412"/>
      <c r="N13" s="3412"/>
      <c r="O13" s="3412"/>
      <c r="P13" s="3412"/>
      <c r="Q13" s="3412"/>
      <c r="R13" s="3412"/>
      <c r="S13" s="3412"/>
      <c r="T13" s="3412"/>
      <c r="U13" s="3412"/>
      <c r="V13" s="3412"/>
      <c r="W13" s="3412"/>
      <c r="X13" s="3412"/>
      <c r="Y13" s="3412"/>
      <c r="Z13" s="3412"/>
      <c r="AA13" s="3412"/>
      <c r="AB13" s="3412"/>
      <c r="AC13" s="3412"/>
      <c r="AD13" s="3412"/>
      <c r="AE13" s="3412"/>
      <c r="AF13" s="3412"/>
      <c r="AG13" s="3412"/>
      <c r="AH13" s="3412"/>
      <c r="AI13" s="3412"/>
      <c r="AJ13" s="3412"/>
      <c r="AK13" s="3412"/>
      <c r="AL13" s="3412"/>
      <c r="AM13" s="3412"/>
      <c r="AN13" s="3412"/>
      <c r="AO13" s="3412"/>
      <c r="AP13" s="3412"/>
      <c r="AQ13" s="3412"/>
      <c r="AR13" s="3412"/>
      <c r="AS13" s="3412"/>
      <c r="AT13" s="3412"/>
      <c r="AU13" s="3412"/>
      <c r="AV13" s="3412"/>
      <c r="AW13" s="3412"/>
      <c r="AX13" s="3412"/>
      <c r="AY13" s="3412"/>
      <c r="AZ13" s="3597"/>
    </row>
    <row r="14" spans="2:73" ht="18" customHeight="1" x14ac:dyDescent="0.2">
      <c r="B14" s="3598"/>
      <c r="C14" s="3599"/>
      <c r="D14" s="3599"/>
      <c r="E14" s="3599"/>
      <c r="F14" s="3596" t="s">
        <v>584</v>
      </c>
      <c r="G14" s="3596"/>
      <c r="H14" s="3596"/>
      <c r="I14" s="3596"/>
      <c r="J14" s="3596"/>
      <c r="K14" s="3596"/>
      <c r="L14" s="3680"/>
      <c r="M14" s="3681"/>
      <c r="N14" s="3681"/>
      <c r="O14" s="3681"/>
      <c r="P14" s="3681"/>
      <c r="Q14" s="3681"/>
      <c r="R14" s="3681"/>
      <c r="S14" s="3681"/>
      <c r="T14" s="3681"/>
      <c r="U14" s="3596" t="s">
        <v>585</v>
      </c>
      <c r="V14" s="3412"/>
      <c r="W14" s="3412"/>
      <c r="X14" s="3412"/>
      <c r="Y14" s="3412"/>
      <c r="Z14" s="3412"/>
      <c r="AA14" s="3412"/>
      <c r="AB14" s="3412"/>
      <c r="AC14" s="3412"/>
      <c r="AD14" s="3412"/>
      <c r="AE14" s="3412"/>
      <c r="AF14" s="3412"/>
      <c r="AG14" s="3412"/>
      <c r="AH14" s="3412"/>
      <c r="AI14" s="3412"/>
      <c r="AJ14" s="3412"/>
      <c r="AK14" s="3412"/>
      <c r="AL14" s="3412"/>
      <c r="AM14" s="3412"/>
      <c r="AN14" s="3412"/>
      <c r="AO14" s="3412"/>
      <c r="AP14" s="3412"/>
      <c r="AQ14" s="3412"/>
      <c r="AR14" s="3412"/>
      <c r="AS14" s="3412"/>
      <c r="AT14" s="3412"/>
      <c r="AU14" s="3412"/>
      <c r="AV14" s="3412"/>
      <c r="AW14" s="3412"/>
      <c r="AX14" s="3412"/>
      <c r="AY14" s="3412"/>
      <c r="AZ14" s="3597"/>
    </row>
    <row r="15" spans="2:73" ht="18" customHeight="1" x14ac:dyDescent="0.2">
      <c r="B15" s="3598"/>
      <c r="C15" s="3599"/>
      <c r="D15" s="3599"/>
      <c r="E15" s="3599"/>
      <c r="F15" s="3596" t="s">
        <v>584</v>
      </c>
      <c r="G15" s="3596"/>
      <c r="H15" s="3596"/>
      <c r="I15" s="3596"/>
      <c r="J15" s="3596"/>
      <c r="K15" s="3596"/>
      <c r="L15" s="3678"/>
      <c r="M15" s="3679"/>
      <c r="N15" s="3679"/>
      <c r="O15" s="3679"/>
      <c r="P15" s="3679"/>
      <c r="Q15" s="3679"/>
      <c r="R15" s="3679"/>
      <c r="S15" s="3679"/>
      <c r="T15" s="3679"/>
      <c r="U15" s="3596" t="s">
        <v>583</v>
      </c>
      <c r="V15" s="3412"/>
      <c r="W15" s="3412"/>
      <c r="X15" s="3412"/>
      <c r="Y15" s="3412"/>
      <c r="Z15" s="3412"/>
      <c r="AA15" s="3412"/>
      <c r="AB15" s="3412"/>
      <c r="AC15" s="3412"/>
      <c r="AD15" s="3412"/>
      <c r="AE15" s="3412"/>
      <c r="AF15" s="3412"/>
      <c r="AG15" s="3412"/>
      <c r="AH15" s="3412"/>
      <c r="AI15" s="3412"/>
      <c r="AJ15" s="3412"/>
      <c r="AK15" s="3412"/>
      <c r="AL15" s="3412"/>
      <c r="AM15" s="3412"/>
      <c r="AN15" s="3412"/>
      <c r="AO15" s="3412"/>
      <c r="AP15" s="3412"/>
      <c r="AQ15" s="3412"/>
      <c r="AR15" s="3412"/>
      <c r="AS15" s="3412"/>
      <c r="AT15" s="3412"/>
      <c r="AU15" s="3412"/>
      <c r="AV15" s="3412"/>
      <c r="AW15" s="3412"/>
      <c r="AX15" s="3412"/>
      <c r="AY15" s="3412"/>
      <c r="AZ15" s="3634"/>
    </row>
    <row r="16" spans="2:73" ht="18" customHeight="1" x14ac:dyDescent="0.2">
      <c r="B16" s="3598"/>
      <c r="C16" s="3599"/>
      <c r="D16" s="3599"/>
      <c r="E16" s="3599"/>
      <c r="F16" s="3599"/>
      <c r="G16" s="3599"/>
      <c r="H16" s="3596" t="s">
        <v>582</v>
      </c>
      <c r="I16" s="3412"/>
      <c r="J16" s="3412"/>
      <c r="K16" s="3412"/>
      <c r="L16" s="3412"/>
      <c r="M16" s="3412"/>
      <c r="N16" s="3412"/>
      <c r="O16" s="3412"/>
      <c r="P16" s="3412"/>
      <c r="Q16" s="3412"/>
      <c r="R16" s="3412"/>
      <c r="S16" s="3412"/>
      <c r="T16" s="3412"/>
      <c r="U16" s="3412"/>
      <c r="V16" s="3412"/>
      <c r="W16" s="3412"/>
      <c r="X16" s="3412"/>
      <c r="Y16" s="3412"/>
      <c r="Z16" s="3412"/>
      <c r="AA16" s="3412"/>
      <c r="AB16" s="3412"/>
      <c r="AC16" s="3412"/>
      <c r="AD16" s="3412"/>
      <c r="AE16" s="3412"/>
      <c r="AF16" s="3412"/>
      <c r="AG16" s="3412"/>
      <c r="AH16" s="3412"/>
      <c r="AI16" s="3412"/>
      <c r="AJ16" s="3412"/>
      <c r="AK16" s="3412"/>
      <c r="AL16" s="3412"/>
      <c r="AM16" s="3412"/>
      <c r="AN16" s="3412"/>
      <c r="AO16" s="3412"/>
      <c r="AP16" s="3412"/>
      <c r="AQ16" s="3412"/>
      <c r="AR16" s="3412"/>
      <c r="AS16" s="3412"/>
      <c r="AT16" s="3412"/>
      <c r="AU16" s="3412"/>
      <c r="AV16" s="3412"/>
      <c r="AW16" s="3412"/>
      <c r="AX16" s="3412"/>
      <c r="AY16" s="3412"/>
      <c r="AZ16" s="3634"/>
    </row>
    <row r="17" spans="1:62" ht="18" customHeight="1" x14ac:dyDescent="0.2">
      <c r="B17" s="3598"/>
      <c r="C17" s="3599"/>
      <c r="D17" s="3599"/>
      <c r="E17" s="3599"/>
      <c r="F17" s="3599" t="s">
        <v>535</v>
      </c>
      <c r="G17" s="3599"/>
      <c r="H17" s="3596" t="s">
        <v>581</v>
      </c>
      <c r="I17" s="3412"/>
      <c r="J17" s="3412"/>
      <c r="K17" s="3412"/>
      <c r="L17" s="3412"/>
      <c r="M17" s="3412"/>
      <c r="N17" s="3412"/>
      <c r="O17" s="3412"/>
      <c r="P17" s="3412"/>
      <c r="Q17" s="3412"/>
      <c r="R17" s="3412"/>
      <c r="S17" s="3412"/>
      <c r="T17" s="3412"/>
      <c r="U17" s="3412"/>
      <c r="V17" s="3412"/>
      <c r="W17" s="3412"/>
      <c r="X17" s="3412"/>
      <c r="Y17" s="3412"/>
      <c r="Z17" s="3412"/>
      <c r="AA17" s="3412"/>
      <c r="AB17" s="3412"/>
      <c r="AC17" s="3412"/>
      <c r="AD17" s="3412"/>
      <c r="AE17" s="3412"/>
      <c r="AF17" s="3412"/>
      <c r="AG17" s="3412"/>
      <c r="AH17" s="3412"/>
      <c r="AI17" s="3412"/>
      <c r="AJ17" s="3412"/>
      <c r="AK17" s="3412"/>
      <c r="AL17" s="3412"/>
      <c r="AM17" s="3412"/>
      <c r="AN17" s="3412"/>
      <c r="AO17" s="3412"/>
      <c r="AP17" s="3412"/>
      <c r="AQ17" s="3412"/>
      <c r="AR17" s="3412"/>
      <c r="AS17" s="3412"/>
      <c r="AT17" s="3412"/>
      <c r="AU17" s="3412"/>
      <c r="AV17" s="3412"/>
      <c r="AW17" s="3412"/>
      <c r="AX17" s="3412"/>
      <c r="AY17" s="3412"/>
      <c r="AZ17" s="3597"/>
    </row>
    <row r="18" spans="1:62" ht="18" customHeight="1" x14ac:dyDescent="0.2">
      <c r="A18" s="443"/>
      <c r="B18" s="3598"/>
      <c r="C18" s="3599"/>
      <c r="D18" s="3599"/>
      <c r="E18" s="3599"/>
      <c r="F18" s="3599" t="s">
        <v>534</v>
      </c>
      <c r="G18" s="3599"/>
      <c r="H18" s="3596" t="s">
        <v>580</v>
      </c>
      <c r="I18" s="3412"/>
      <c r="J18" s="3412"/>
      <c r="K18" s="3412"/>
      <c r="L18" s="3412"/>
      <c r="M18" s="3412"/>
      <c r="N18" s="3412"/>
      <c r="O18" s="3412"/>
      <c r="P18" s="3412"/>
      <c r="Q18" s="3412"/>
      <c r="R18" s="3412"/>
      <c r="S18" s="3412"/>
      <c r="T18" s="3412"/>
      <c r="U18" s="3412"/>
      <c r="V18" s="3412"/>
      <c r="W18" s="3412"/>
      <c r="X18" s="3412"/>
      <c r="Y18" s="3412"/>
      <c r="Z18" s="3412"/>
      <c r="AA18" s="3412"/>
      <c r="AB18" s="3412"/>
      <c r="AC18" s="3412"/>
      <c r="AD18" s="3412"/>
      <c r="AE18" s="3412"/>
      <c r="AF18" s="3412"/>
      <c r="AG18" s="3412"/>
      <c r="AH18" s="3412"/>
      <c r="AI18" s="3412"/>
      <c r="AJ18" s="3412"/>
      <c r="AK18" s="3412"/>
      <c r="AL18" s="3412"/>
      <c r="AM18" s="3412"/>
      <c r="AN18" s="3412"/>
      <c r="AO18" s="3412"/>
      <c r="AP18" s="3412"/>
      <c r="AQ18" s="3412"/>
      <c r="AR18" s="3412"/>
      <c r="AS18" s="3412"/>
      <c r="AT18" s="3412"/>
      <c r="AU18" s="3412"/>
      <c r="AV18" s="3412"/>
      <c r="AW18" s="3412"/>
      <c r="AX18" s="3412"/>
      <c r="AY18" s="3412"/>
      <c r="AZ18" s="3597"/>
    </row>
    <row r="19" spans="1:62" ht="18" customHeight="1" x14ac:dyDescent="0.2">
      <c r="B19" s="3598"/>
      <c r="C19" s="3599"/>
      <c r="D19" s="3599"/>
      <c r="E19" s="3599"/>
      <c r="F19" s="3599" t="s">
        <v>533</v>
      </c>
      <c r="G19" s="3599"/>
      <c r="H19" s="3596" t="s">
        <v>579</v>
      </c>
      <c r="I19" s="3412"/>
      <c r="J19" s="3412"/>
      <c r="K19" s="3412"/>
      <c r="L19" s="3412"/>
      <c r="M19" s="3412"/>
      <c r="N19" s="3412"/>
      <c r="O19" s="3412"/>
      <c r="P19" s="3412"/>
      <c r="Q19" s="3412"/>
      <c r="R19" s="3412"/>
      <c r="S19" s="3412"/>
      <c r="T19" s="3412"/>
      <c r="U19" s="3412"/>
      <c r="V19" s="3412"/>
      <c r="W19" s="3412"/>
      <c r="X19" s="3412"/>
      <c r="Y19" s="3412"/>
      <c r="Z19" s="3412"/>
      <c r="AA19" s="3412"/>
      <c r="AB19" s="3412"/>
      <c r="AC19" s="3412"/>
      <c r="AD19" s="3412"/>
      <c r="AE19" s="3412"/>
      <c r="AF19" s="3412"/>
      <c r="AG19" s="3412"/>
      <c r="AH19" s="3412"/>
      <c r="AI19" s="3412"/>
      <c r="AJ19" s="3412"/>
      <c r="AK19" s="3412"/>
      <c r="AL19" s="3412"/>
      <c r="AM19" s="3412"/>
      <c r="AN19" s="3412"/>
      <c r="AO19" s="3412"/>
      <c r="AP19" s="3412"/>
      <c r="AQ19" s="3412"/>
      <c r="AR19" s="3412"/>
      <c r="AS19" s="3412"/>
      <c r="AT19" s="3412"/>
      <c r="AU19" s="3412"/>
      <c r="AV19" s="3412"/>
      <c r="AW19" s="3412"/>
      <c r="AX19" s="3412"/>
      <c r="AY19" s="3412"/>
      <c r="AZ19" s="3597"/>
    </row>
    <row r="20" spans="1:62" ht="18" customHeight="1" x14ac:dyDescent="0.2">
      <c r="B20" s="3598"/>
      <c r="C20" s="3599"/>
      <c r="D20" s="3599"/>
      <c r="E20" s="3599"/>
      <c r="F20" s="3599" t="s">
        <v>532</v>
      </c>
      <c r="G20" s="3599"/>
      <c r="H20" s="3682" t="s">
        <v>578</v>
      </c>
      <c r="I20" s="3682"/>
      <c r="J20" s="3682"/>
      <c r="K20" s="3682"/>
      <c r="L20" s="3682"/>
      <c r="M20" s="3682"/>
      <c r="N20" s="3682"/>
      <c r="O20" s="3682"/>
      <c r="P20" s="3682"/>
      <c r="Q20" s="3682"/>
      <c r="R20" s="3600"/>
      <c r="S20" s="3600"/>
      <c r="T20" s="3600"/>
      <c r="U20" s="3600"/>
      <c r="V20" s="3600"/>
      <c r="W20" s="3600"/>
      <c r="X20" s="3600"/>
      <c r="Y20" s="3600"/>
      <c r="Z20" s="3600"/>
      <c r="AA20" s="3600"/>
      <c r="AB20" s="3600"/>
      <c r="AC20" s="3600"/>
      <c r="AD20" s="3600"/>
      <c r="AE20" s="3600"/>
      <c r="AF20" s="3600"/>
      <c r="AG20" s="3600"/>
      <c r="AH20" s="3600"/>
      <c r="AI20" s="3600"/>
      <c r="AJ20" s="3600"/>
      <c r="AK20" s="3600"/>
      <c r="AL20" s="3600"/>
      <c r="AM20" s="3600"/>
      <c r="AN20" s="3600"/>
      <c r="AO20" s="3600"/>
      <c r="AP20" s="3600"/>
      <c r="AQ20" s="3600"/>
      <c r="AR20" s="3600"/>
      <c r="AS20" s="3600"/>
      <c r="AT20" s="3600"/>
      <c r="AU20" s="3600"/>
      <c r="AV20" s="3600"/>
      <c r="AW20" s="3600"/>
      <c r="AX20" s="3600"/>
      <c r="AY20" s="3599"/>
      <c r="AZ20" s="3601"/>
    </row>
    <row r="21" spans="1:62" ht="18" customHeight="1" x14ac:dyDescent="0.2">
      <c r="B21" s="3598"/>
      <c r="C21" s="3599"/>
      <c r="D21" s="3599"/>
      <c r="E21" s="3599"/>
      <c r="F21" s="3599"/>
      <c r="G21" s="3599"/>
      <c r="H21" s="3599"/>
      <c r="I21" s="3599"/>
      <c r="J21" s="3599"/>
      <c r="K21" s="3599"/>
      <c r="L21" s="3599"/>
      <c r="M21" s="3599"/>
      <c r="N21" s="3599"/>
      <c r="O21" s="3599"/>
      <c r="P21" s="3599"/>
      <c r="Q21" s="3599"/>
      <c r="R21" s="3683"/>
      <c r="S21" s="3683"/>
      <c r="T21" s="3683"/>
      <c r="U21" s="3683"/>
      <c r="V21" s="3683"/>
      <c r="W21" s="3683"/>
      <c r="X21" s="3683"/>
      <c r="Y21" s="3683"/>
      <c r="Z21" s="3683"/>
      <c r="AA21" s="3683"/>
      <c r="AB21" s="3683"/>
      <c r="AC21" s="3683"/>
      <c r="AD21" s="3683"/>
      <c r="AE21" s="3683"/>
      <c r="AF21" s="3683"/>
      <c r="AG21" s="3683"/>
      <c r="AH21" s="3683"/>
      <c r="AI21" s="3683"/>
      <c r="AJ21" s="3683"/>
      <c r="AK21" s="3683"/>
      <c r="AL21" s="3683"/>
      <c r="AM21" s="3683"/>
      <c r="AN21" s="3683"/>
      <c r="AO21" s="3683"/>
      <c r="AP21" s="3683"/>
      <c r="AQ21" s="3683"/>
      <c r="AR21" s="3683"/>
      <c r="AS21" s="3683"/>
      <c r="AT21" s="3683"/>
      <c r="AU21" s="3683"/>
      <c r="AV21" s="3683"/>
      <c r="AW21" s="3683"/>
      <c r="AX21" s="3683"/>
      <c r="AY21" s="3599"/>
      <c r="AZ21" s="3601"/>
    </row>
    <row r="22" spans="1:62" ht="7.5" customHeight="1" x14ac:dyDescent="0.2">
      <c r="B22" s="3684"/>
      <c r="C22" s="3685"/>
      <c r="D22" s="3685"/>
      <c r="E22" s="3685"/>
      <c r="F22" s="3685"/>
      <c r="G22" s="3685"/>
      <c r="H22" s="3685"/>
      <c r="I22" s="3685"/>
      <c r="J22" s="3685"/>
      <c r="K22" s="3685"/>
      <c r="L22" s="3685"/>
      <c r="M22" s="3685"/>
      <c r="N22" s="3685"/>
      <c r="O22" s="3685"/>
      <c r="P22" s="3685"/>
      <c r="Q22" s="3685"/>
      <c r="R22" s="3685"/>
      <c r="S22" s="3685"/>
      <c r="T22" s="3685"/>
      <c r="U22" s="3685"/>
      <c r="V22" s="3685"/>
      <c r="W22" s="3685"/>
      <c r="X22" s="3685"/>
      <c r="Y22" s="3685"/>
      <c r="Z22" s="3685"/>
      <c r="AA22" s="3685"/>
      <c r="AB22" s="3685"/>
      <c r="AC22" s="3685"/>
      <c r="AD22" s="3685"/>
      <c r="AE22" s="3685"/>
      <c r="AF22" s="3685"/>
      <c r="AG22" s="3685"/>
      <c r="AH22" s="3685"/>
      <c r="AI22" s="3685"/>
      <c r="AJ22" s="3685"/>
      <c r="AK22" s="3685"/>
      <c r="AL22" s="3685"/>
      <c r="AM22" s="3685"/>
      <c r="AN22" s="3685"/>
      <c r="AO22" s="3685"/>
      <c r="AP22" s="3685"/>
      <c r="AQ22" s="3685"/>
      <c r="AR22" s="3685"/>
      <c r="AS22" s="3685"/>
      <c r="AT22" s="3685"/>
      <c r="AU22" s="3685"/>
      <c r="AV22" s="3685"/>
      <c r="AW22" s="3685"/>
      <c r="AX22" s="3685"/>
      <c r="AY22" s="3685"/>
      <c r="AZ22" s="3686"/>
    </row>
    <row r="23" spans="1:62" ht="18" customHeight="1" x14ac:dyDescent="0.2">
      <c r="B23" s="3667" t="s">
        <v>577</v>
      </c>
      <c r="C23" s="3668"/>
      <c r="D23" s="3668"/>
      <c r="E23" s="3668"/>
      <c r="F23" s="3668"/>
      <c r="G23" s="3668"/>
      <c r="H23" s="3668"/>
      <c r="I23" s="3668"/>
      <c r="J23" s="3668"/>
      <c r="K23" s="3668"/>
      <c r="L23" s="3669"/>
      <c r="M23" s="3560"/>
      <c r="N23" s="3561"/>
      <c r="O23" s="3563" t="s">
        <v>576</v>
      </c>
      <c r="P23" s="3563"/>
      <c r="Q23" s="3563"/>
      <c r="R23" s="3563"/>
      <c r="S23" s="3563"/>
      <c r="T23" s="3563"/>
      <c r="U23" s="3563"/>
      <c r="V23" s="3563"/>
      <c r="W23" s="3563"/>
      <c r="X23" s="3563"/>
      <c r="Y23" s="3563"/>
      <c r="Z23" s="3563"/>
      <c r="AA23" s="3563"/>
      <c r="AB23" s="3563"/>
      <c r="AC23" s="3563"/>
      <c r="AD23" s="3563"/>
      <c r="AE23" s="3563"/>
      <c r="AF23" s="3563"/>
      <c r="AG23" s="3563"/>
      <c r="AH23" s="3563"/>
      <c r="AI23" s="3563"/>
      <c r="AJ23" s="3563"/>
      <c r="AK23" s="3563"/>
      <c r="AL23" s="3563"/>
      <c r="AM23" s="3563"/>
      <c r="AN23" s="3563"/>
      <c r="AO23" s="3563"/>
      <c r="AP23" s="3563"/>
      <c r="AQ23" s="3563"/>
      <c r="AR23" s="3563"/>
      <c r="AS23" s="3563"/>
      <c r="AT23" s="3563"/>
      <c r="AU23" s="3563"/>
      <c r="AV23" s="3563"/>
      <c r="AW23" s="3563"/>
      <c r="AX23" s="3563"/>
      <c r="AY23" s="3563"/>
      <c r="AZ23" s="3654"/>
    </row>
    <row r="24" spans="1:62" ht="18" customHeight="1" x14ac:dyDescent="0.2">
      <c r="B24" s="3602" t="s">
        <v>575</v>
      </c>
      <c r="C24" s="3603"/>
      <c r="D24" s="3603"/>
      <c r="E24" s="3603"/>
      <c r="F24" s="3603"/>
      <c r="G24" s="3603"/>
      <c r="H24" s="3603"/>
      <c r="I24" s="3603"/>
      <c r="J24" s="3603"/>
      <c r="K24" s="3603"/>
      <c r="L24" s="3604"/>
      <c r="M24" s="3546"/>
      <c r="N24" s="3547"/>
      <c r="O24" s="3714" t="s">
        <v>961</v>
      </c>
      <c r="P24" s="3653"/>
      <c r="Q24" s="3653"/>
      <c r="R24" s="3653"/>
      <c r="S24" s="3653"/>
      <c r="T24" s="3653"/>
      <c r="U24" s="3653"/>
      <c r="V24" s="3653"/>
      <c r="W24" s="3653"/>
      <c r="X24" s="3653"/>
      <c r="Y24" s="3653"/>
      <c r="Z24" s="3653"/>
      <c r="AA24" s="3653"/>
      <c r="AB24" s="3653"/>
      <c r="AC24" s="3653"/>
      <c r="AD24" s="3653"/>
      <c r="AE24" s="3653"/>
      <c r="AF24" s="3653"/>
      <c r="AG24" s="3653"/>
      <c r="AH24" s="3653"/>
      <c r="AI24" s="3653"/>
      <c r="AJ24" s="3653"/>
      <c r="AK24" s="3653"/>
      <c r="AL24" s="3653"/>
      <c r="AM24" s="3653"/>
      <c r="AN24" s="3653"/>
      <c r="AO24" s="3653"/>
      <c r="AP24" s="3653"/>
      <c r="AQ24" s="3653"/>
      <c r="AR24" s="3653"/>
      <c r="AS24" s="3653"/>
      <c r="AT24" s="3653"/>
      <c r="AU24" s="3653"/>
      <c r="AV24" s="3653"/>
      <c r="AW24" s="3653"/>
      <c r="AX24" s="3653"/>
      <c r="AY24" s="3653"/>
      <c r="AZ24" s="3715"/>
      <c r="BB24" s="384"/>
      <c r="BC24" s="384"/>
      <c r="BD24" s="384"/>
      <c r="BE24" s="384"/>
      <c r="BF24" s="384"/>
      <c r="BG24" s="384"/>
      <c r="BH24" s="384"/>
      <c r="BI24" s="384"/>
      <c r="BJ24" s="384"/>
    </row>
    <row r="25" spans="1:62" ht="14.25" customHeight="1" x14ac:dyDescent="0.2">
      <c r="B25" s="442"/>
      <c r="C25" s="441"/>
      <c r="D25" s="441"/>
      <c r="E25" s="441"/>
      <c r="F25" s="441"/>
      <c r="G25" s="441"/>
      <c r="H25" s="441"/>
      <c r="I25" s="441"/>
      <c r="J25" s="441"/>
      <c r="K25" s="441"/>
      <c r="L25" s="440"/>
      <c r="M25" s="3675"/>
      <c r="N25" s="3676"/>
      <c r="O25" s="3612" t="s">
        <v>574</v>
      </c>
      <c r="P25" s="3612"/>
      <c r="Q25" s="3612"/>
      <c r="R25" s="3612"/>
      <c r="S25" s="3612"/>
      <c r="T25" s="3612"/>
      <c r="U25" s="3612"/>
      <c r="V25" s="3612"/>
      <c r="W25" s="3612"/>
      <c r="X25" s="3612"/>
      <c r="Y25" s="3612"/>
      <c r="Z25" s="3612"/>
      <c r="AA25" s="3612"/>
      <c r="AB25" s="3612"/>
      <c r="AC25" s="3612"/>
      <c r="AD25" s="3612"/>
      <c r="AE25" s="3612"/>
      <c r="AF25" s="3612"/>
      <c r="AG25" s="3612"/>
      <c r="AH25" s="3612"/>
      <c r="AI25" s="3612"/>
      <c r="AJ25" s="3612"/>
      <c r="AK25" s="3612"/>
      <c r="AL25" s="3612"/>
      <c r="AM25" s="3612"/>
      <c r="AN25" s="3612"/>
      <c r="AO25" s="3612"/>
      <c r="AP25" s="3612"/>
      <c r="AQ25" s="3612"/>
      <c r="AR25" s="3612"/>
      <c r="AS25" s="3612"/>
      <c r="AT25" s="3612"/>
      <c r="AU25" s="3612"/>
      <c r="AV25" s="3612"/>
      <c r="AW25" s="3612"/>
      <c r="AX25" s="3612"/>
      <c r="AY25" s="3612"/>
      <c r="AZ25" s="439"/>
      <c r="BB25" s="384"/>
      <c r="BC25" s="384"/>
      <c r="BD25" s="384"/>
      <c r="BE25" s="384"/>
      <c r="BF25" s="384"/>
      <c r="BG25" s="384"/>
      <c r="BH25" s="384"/>
      <c r="BI25" s="384"/>
      <c r="BJ25" s="384"/>
    </row>
    <row r="26" spans="1:62" s="432" customFormat="1" ht="18" customHeight="1" x14ac:dyDescent="0.2">
      <c r="B26" s="3608"/>
      <c r="C26" s="3609"/>
      <c r="D26" s="3609"/>
      <c r="E26" s="3609"/>
      <c r="F26" s="3609"/>
      <c r="G26" s="3609"/>
      <c r="H26" s="3609"/>
      <c r="I26" s="3609"/>
      <c r="J26" s="3609"/>
      <c r="K26" s="3609"/>
      <c r="L26" s="3610"/>
      <c r="M26" s="3675"/>
      <c r="N26" s="3676"/>
      <c r="O26" s="3611" t="s">
        <v>329</v>
      </c>
      <c r="P26" s="3611"/>
      <c r="Q26" s="3611"/>
      <c r="R26" s="3611"/>
      <c r="S26" s="3611"/>
      <c r="T26" s="3611"/>
      <c r="U26" s="3611"/>
      <c r="V26" s="3611"/>
      <c r="W26" s="3687"/>
      <c r="X26" s="3687"/>
      <c r="Y26" s="3687"/>
      <c r="Z26" s="3687"/>
      <c r="AA26" s="3611" t="s">
        <v>570</v>
      </c>
      <c r="AB26" s="3611"/>
      <c r="AC26" s="3611"/>
      <c r="AD26" s="3611"/>
      <c r="AE26" s="3611"/>
      <c r="AF26" s="3611"/>
      <c r="AG26" s="3611"/>
      <c r="AH26" s="3611"/>
      <c r="AI26" s="3611"/>
      <c r="AJ26" s="3611"/>
      <c r="AK26" s="3611"/>
      <c r="AL26" s="3611"/>
      <c r="AM26" s="3611"/>
      <c r="AN26" s="3611"/>
      <c r="AO26" s="3611"/>
      <c r="AP26" s="3611"/>
      <c r="AQ26" s="3611"/>
      <c r="AR26" s="3611"/>
      <c r="AS26" s="3611"/>
      <c r="AT26" s="3611"/>
      <c r="AU26" s="3611"/>
      <c r="AV26" s="3611"/>
      <c r="AW26" s="3611"/>
      <c r="AX26" s="3611"/>
      <c r="AY26" s="3611"/>
      <c r="AZ26" s="3655"/>
      <c r="BB26" s="433"/>
      <c r="BC26" s="433"/>
      <c r="BD26" s="433"/>
      <c r="BE26" s="433"/>
      <c r="BF26" s="433"/>
      <c r="BG26" s="433"/>
      <c r="BH26" s="433"/>
      <c r="BI26" s="433"/>
      <c r="BJ26" s="433"/>
    </row>
    <row r="27" spans="1:62" ht="18" customHeight="1" x14ac:dyDescent="0.2">
      <c r="B27" s="3605"/>
      <c r="C27" s="3606"/>
      <c r="D27" s="3606"/>
      <c r="E27" s="3606"/>
      <c r="F27" s="3606"/>
      <c r="G27" s="3606"/>
      <c r="H27" s="3606"/>
      <c r="I27" s="3606"/>
      <c r="J27" s="3606"/>
      <c r="K27" s="3606"/>
      <c r="L27" s="3607"/>
      <c r="M27" s="3675"/>
      <c r="N27" s="3676"/>
      <c r="O27" s="3670"/>
      <c r="P27" s="3670"/>
      <c r="Q27" s="3716" t="s">
        <v>573</v>
      </c>
      <c r="R27" s="3716"/>
      <c r="S27" s="3716"/>
      <c r="T27" s="3716"/>
      <c r="U27" s="3716"/>
      <c r="V27" s="3716"/>
      <c r="W27" s="3716"/>
      <c r="X27" s="3716"/>
      <c r="Y27" s="3716"/>
      <c r="Z27" s="3716"/>
      <c r="AA27" s="3716"/>
      <c r="AB27" s="3716"/>
      <c r="AC27" s="3716"/>
      <c r="AD27" s="3716"/>
      <c r="AE27" s="3716"/>
      <c r="AF27" s="3716"/>
      <c r="AG27" s="3716"/>
      <c r="AH27" s="3716"/>
      <c r="AI27" s="3716"/>
      <c r="AJ27" s="3716"/>
      <c r="AK27" s="3716"/>
      <c r="AL27" s="3716"/>
      <c r="AM27" s="3716"/>
      <c r="AN27" s="3716"/>
      <c r="AO27" s="3716"/>
      <c r="AP27" s="3716"/>
      <c r="AQ27" s="3716"/>
      <c r="AR27" s="3716"/>
      <c r="AS27" s="3716"/>
      <c r="AT27" s="3716"/>
      <c r="AU27" s="3716"/>
      <c r="AV27" s="3716"/>
      <c r="AW27" s="3716"/>
      <c r="AX27" s="3716"/>
      <c r="AY27" s="3716"/>
      <c r="AZ27" s="3717"/>
      <c r="BB27" s="384"/>
      <c r="BC27" s="384"/>
      <c r="BD27" s="384"/>
      <c r="BE27" s="384"/>
      <c r="BF27" s="384"/>
      <c r="BG27" s="384"/>
      <c r="BH27" s="384"/>
      <c r="BI27" s="384"/>
      <c r="BJ27" s="384"/>
    </row>
    <row r="28" spans="1:62" s="394" customFormat="1" ht="14.25" customHeight="1" x14ac:dyDescent="0.2">
      <c r="B28" s="438"/>
      <c r="C28" s="437"/>
      <c r="D28" s="437"/>
      <c r="E28" s="437"/>
      <c r="F28" s="437"/>
      <c r="G28" s="437"/>
      <c r="H28" s="437"/>
      <c r="I28" s="437"/>
      <c r="J28" s="437"/>
      <c r="K28" s="437"/>
      <c r="L28" s="436"/>
      <c r="M28" s="3712"/>
      <c r="N28" s="3554"/>
      <c r="O28" s="3554"/>
      <c r="P28" s="3554"/>
      <c r="Q28" s="3713" t="s">
        <v>569</v>
      </c>
      <c r="R28" s="3713"/>
      <c r="S28" s="3713"/>
      <c r="T28" s="3713"/>
      <c r="U28" s="3713"/>
      <c r="V28" s="3713"/>
      <c r="W28" s="3713"/>
      <c r="X28" s="3713"/>
      <c r="Y28" s="3713"/>
      <c r="Z28" s="3713"/>
      <c r="AA28" s="3713"/>
      <c r="AB28" s="3713"/>
      <c r="AC28" s="3713"/>
      <c r="AD28" s="3713"/>
      <c r="AE28" s="3713"/>
      <c r="AF28" s="3713"/>
      <c r="AG28" s="3713"/>
      <c r="AH28" s="3713"/>
      <c r="AI28" s="3713"/>
      <c r="AJ28" s="3713"/>
      <c r="AK28" s="3713"/>
      <c r="AL28" s="3713"/>
      <c r="AM28" s="3713"/>
      <c r="AN28" s="3713"/>
      <c r="AO28" s="3713"/>
      <c r="AP28" s="3713"/>
      <c r="AQ28" s="3713"/>
      <c r="AR28" s="3713"/>
      <c r="AS28" s="3713"/>
      <c r="AT28" s="3713"/>
      <c r="AU28" s="3713"/>
      <c r="AV28" s="3713"/>
      <c r="AW28" s="3713"/>
      <c r="AX28" s="3713"/>
      <c r="AY28" s="3713"/>
      <c r="AZ28" s="435"/>
      <c r="BB28" s="395"/>
      <c r="BC28" s="395"/>
      <c r="BD28" s="395"/>
      <c r="BE28" s="395"/>
      <c r="BF28" s="395"/>
      <c r="BG28" s="395"/>
      <c r="BH28" s="395"/>
      <c r="BI28" s="395"/>
      <c r="BJ28" s="395"/>
    </row>
    <row r="29" spans="1:62" s="432" customFormat="1" ht="18" customHeight="1" x14ac:dyDescent="0.2">
      <c r="B29" s="3608"/>
      <c r="C29" s="3609"/>
      <c r="D29" s="3609"/>
      <c r="E29" s="3609"/>
      <c r="F29" s="3609"/>
      <c r="G29" s="3609"/>
      <c r="H29" s="3609"/>
      <c r="I29" s="3609"/>
      <c r="J29" s="3609"/>
      <c r="K29" s="3609"/>
      <c r="L29" s="3610"/>
      <c r="M29" s="3656"/>
      <c r="N29" s="3657"/>
      <c r="O29" s="3590" t="s">
        <v>572</v>
      </c>
      <c r="P29" s="3590"/>
      <c r="Q29" s="3590"/>
      <c r="R29" s="3590"/>
      <c r="S29" s="3590"/>
      <c r="T29" s="3590"/>
      <c r="U29" s="3590"/>
      <c r="V29" s="3590"/>
      <c r="W29" s="3590"/>
      <c r="X29" s="3590"/>
      <c r="Y29" s="3590"/>
      <c r="Z29" s="3590"/>
      <c r="AA29" s="3590"/>
      <c r="AB29" s="3590"/>
      <c r="AC29" s="3590"/>
      <c r="AD29" s="3590"/>
      <c r="AE29" s="3590"/>
      <c r="AF29" s="3590"/>
      <c r="AG29" s="3590"/>
      <c r="AH29" s="3590"/>
      <c r="AI29" s="3590"/>
      <c r="AJ29" s="3590"/>
      <c r="AK29" s="3590"/>
      <c r="AL29" s="3590"/>
      <c r="AM29" s="3590"/>
      <c r="AN29" s="3590"/>
      <c r="AO29" s="3590"/>
      <c r="AP29" s="3590"/>
      <c r="AQ29" s="3590"/>
      <c r="AR29" s="3590"/>
      <c r="AS29" s="3590"/>
      <c r="AT29" s="3590"/>
      <c r="AU29" s="3590"/>
      <c r="AV29" s="3590"/>
      <c r="AW29" s="3590"/>
      <c r="AX29" s="3590"/>
      <c r="AY29" s="3590"/>
      <c r="AZ29" s="434"/>
      <c r="BB29" s="433"/>
      <c r="BC29" s="433"/>
      <c r="BD29" s="433"/>
      <c r="BE29" s="433"/>
      <c r="BF29" s="433"/>
      <c r="BG29" s="433"/>
      <c r="BH29" s="433"/>
      <c r="BI29" s="433"/>
      <c r="BJ29" s="433"/>
    </row>
    <row r="30" spans="1:62" ht="14.25" customHeight="1" x14ac:dyDescent="0.2">
      <c r="B30" s="429"/>
      <c r="C30" s="428"/>
      <c r="D30" s="428"/>
      <c r="E30" s="428"/>
      <c r="F30" s="428"/>
      <c r="G30" s="428"/>
      <c r="H30" s="428"/>
      <c r="I30" s="428"/>
      <c r="J30" s="428"/>
      <c r="K30" s="428"/>
      <c r="L30" s="427"/>
      <c r="M30" s="3658"/>
      <c r="N30" s="3659"/>
      <c r="O30" s="3713" t="s">
        <v>569</v>
      </c>
      <c r="P30" s="3554"/>
      <c r="Q30" s="3554"/>
      <c r="R30" s="3554"/>
      <c r="S30" s="3554"/>
      <c r="T30" s="3554"/>
      <c r="U30" s="3554"/>
      <c r="V30" s="3554"/>
      <c r="W30" s="3554"/>
      <c r="X30" s="3554"/>
      <c r="Y30" s="3554"/>
      <c r="Z30" s="3554"/>
      <c r="AA30" s="3554"/>
      <c r="AB30" s="3554"/>
      <c r="AC30" s="3554"/>
      <c r="AD30" s="3554"/>
      <c r="AE30" s="3554"/>
      <c r="AF30" s="3554"/>
      <c r="AG30" s="3554"/>
      <c r="AH30" s="3554"/>
      <c r="AI30" s="3554"/>
      <c r="AJ30" s="3554"/>
      <c r="AK30" s="3554"/>
      <c r="AL30" s="3554"/>
      <c r="AM30" s="3554"/>
      <c r="AN30" s="3554"/>
      <c r="AO30" s="3554"/>
      <c r="AP30" s="3554"/>
      <c r="AQ30" s="3554"/>
      <c r="AR30" s="3554"/>
      <c r="AS30" s="3554"/>
      <c r="AT30" s="3554"/>
      <c r="AU30" s="3554"/>
      <c r="AV30" s="3554"/>
      <c r="AW30" s="3554"/>
      <c r="AX30" s="3554"/>
      <c r="AY30" s="3554"/>
      <c r="AZ30" s="431"/>
      <c r="BB30" s="384"/>
      <c r="BC30" s="384"/>
      <c r="BD30" s="384"/>
      <c r="BE30" s="384"/>
      <c r="BF30" s="384"/>
      <c r="BG30" s="384"/>
      <c r="BH30" s="384"/>
      <c r="BI30" s="384"/>
      <c r="BJ30" s="384"/>
    </row>
    <row r="31" spans="1:62" ht="18" customHeight="1" x14ac:dyDescent="0.2">
      <c r="B31" s="3605"/>
      <c r="C31" s="3606"/>
      <c r="D31" s="3606"/>
      <c r="E31" s="3606"/>
      <c r="F31" s="3606"/>
      <c r="G31" s="3606"/>
      <c r="H31" s="3606"/>
      <c r="I31" s="3606"/>
      <c r="J31" s="3606"/>
      <c r="K31" s="3606"/>
      <c r="L31" s="3607"/>
      <c r="M31" s="3591"/>
      <c r="N31" s="3592"/>
      <c r="O31" s="3590" t="s">
        <v>571</v>
      </c>
      <c r="P31" s="3590"/>
      <c r="Q31" s="3590"/>
      <c r="R31" s="3590"/>
      <c r="S31" s="3590"/>
      <c r="T31" s="3590"/>
      <c r="U31" s="3590"/>
      <c r="V31" s="3590"/>
      <c r="W31" s="3590"/>
      <c r="X31" s="3590"/>
      <c r="Y31" s="3590"/>
      <c r="Z31" s="3590"/>
      <c r="AA31" s="3590"/>
      <c r="AB31" s="3590"/>
      <c r="AC31" s="3590"/>
      <c r="AD31" s="3590"/>
      <c r="AE31" s="3590"/>
      <c r="AF31" s="3590"/>
      <c r="AG31" s="3590"/>
      <c r="AH31" s="3590"/>
      <c r="AI31" s="3590"/>
      <c r="AJ31" s="3590"/>
      <c r="AK31" s="3590"/>
      <c r="AL31" s="3590"/>
      <c r="AM31" s="3590"/>
      <c r="AN31" s="3590"/>
      <c r="AO31" s="3590"/>
      <c r="AP31" s="3590"/>
      <c r="AQ31" s="3590"/>
      <c r="AR31" s="3590"/>
      <c r="AS31" s="3590"/>
      <c r="AT31" s="3590"/>
      <c r="AU31" s="3590"/>
      <c r="AV31" s="3590"/>
      <c r="AW31" s="3590"/>
      <c r="AX31" s="3590"/>
      <c r="AY31" s="3590"/>
      <c r="AZ31" s="430"/>
      <c r="BB31" s="384"/>
      <c r="BC31" s="384"/>
      <c r="BD31" s="384"/>
      <c r="BE31" s="384"/>
      <c r="BF31" s="384"/>
      <c r="BG31" s="384"/>
      <c r="BH31" s="384"/>
      <c r="BI31" s="384"/>
      <c r="BJ31" s="384"/>
    </row>
    <row r="32" spans="1:62" ht="14.25" customHeight="1" x14ac:dyDescent="0.2">
      <c r="B32" s="429"/>
      <c r="C32" s="428"/>
      <c r="D32" s="428"/>
      <c r="E32" s="428"/>
      <c r="F32" s="428"/>
      <c r="G32" s="428"/>
      <c r="H32" s="428"/>
      <c r="I32" s="428"/>
      <c r="J32" s="428"/>
      <c r="K32" s="428"/>
      <c r="L32" s="427"/>
      <c r="M32" s="3593"/>
      <c r="N32" s="3594"/>
      <c r="O32" s="3612" t="s">
        <v>569</v>
      </c>
      <c r="P32" s="3612"/>
      <c r="Q32" s="3612"/>
      <c r="R32" s="3612"/>
      <c r="S32" s="3612"/>
      <c r="T32" s="3612"/>
      <c r="U32" s="3612"/>
      <c r="V32" s="3612"/>
      <c r="W32" s="3612"/>
      <c r="X32" s="3612"/>
      <c r="Y32" s="3612"/>
      <c r="Z32" s="3612"/>
      <c r="AA32" s="3612"/>
      <c r="AB32" s="3612"/>
      <c r="AC32" s="3612"/>
      <c r="AD32" s="3612"/>
      <c r="AE32" s="3612"/>
      <c r="AF32" s="3612"/>
      <c r="AG32" s="3612"/>
      <c r="AH32" s="3612"/>
      <c r="AI32" s="3612"/>
      <c r="AJ32" s="3612"/>
      <c r="AK32" s="3612"/>
      <c r="AL32" s="3612"/>
      <c r="AM32" s="3612"/>
      <c r="AN32" s="3612"/>
      <c r="AO32" s="3612"/>
      <c r="AP32" s="3612"/>
      <c r="AQ32" s="3612"/>
      <c r="AR32" s="3612"/>
      <c r="AS32" s="3612"/>
      <c r="AT32" s="3612"/>
      <c r="AU32" s="3612"/>
      <c r="AV32" s="3612"/>
      <c r="AW32" s="3612"/>
      <c r="AX32" s="3612"/>
      <c r="AY32" s="3612"/>
      <c r="AZ32" s="426"/>
      <c r="BB32" s="384"/>
      <c r="BC32" s="384"/>
      <c r="BD32" s="384"/>
      <c r="BE32" s="384"/>
      <c r="BF32" s="384"/>
      <c r="BG32" s="384"/>
      <c r="BH32" s="384"/>
      <c r="BI32" s="384"/>
      <c r="BJ32" s="384"/>
    </row>
    <row r="33" spans="2:73" ht="18" customHeight="1" x14ac:dyDescent="0.2">
      <c r="B33" s="425"/>
      <c r="C33" s="424"/>
      <c r="D33" s="424"/>
      <c r="E33" s="424"/>
      <c r="F33" s="424"/>
      <c r="G33" s="424"/>
      <c r="H33" s="424"/>
      <c r="I33" s="424"/>
      <c r="J33" s="424"/>
      <c r="K33" s="424"/>
      <c r="L33" s="423"/>
      <c r="M33" s="3593"/>
      <c r="N33" s="3594"/>
      <c r="O33" s="3595" t="s">
        <v>329</v>
      </c>
      <c r="P33" s="3595"/>
      <c r="Q33" s="3595"/>
      <c r="R33" s="3595"/>
      <c r="S33" s="3595"/>
      <c r="T33" s="3595"/>
      <c r="U33" s="3595"/>
      <c r="V33" s="3595"/>
      <c r="W33" s="3687"/>
      <c r="X33" s="3687"/>
      <c r="Y33" s="3687"/>
      <c r="Z33" s="3687"/>
      <c r="AA33" s="3611" t="s">
        <v>570</v>
      </c>
      <c r="AB33" s="3611"/>
      <c r="AC33" s="3611"/>
      <c r="AD33" s="3611"/>
      <c r="AE33" s="3611"/>
      <c r="AF33" s="3611"/>
      <c r="AG33" s="3611"/>
      <c r="AH33" s="3611"/>
      <c r="AI33" s="3611"/>
      <c r="AJ33" s="3611"/>
      <c r="AK33" s="3611"/>
      <c r="AL33" s="3611"/>
      <c r="AM33" s="3611"/>
      <c r="AN33" s="3611"/>
      <c r="AO33" s="3611"/>
      <c r="AP33" s="3611"/>
      <c r="AQ33" s="3611"/>
      <c r="AR33" s="3611"/>
      <c r="AS33" s="3611"/>
      <c r="AT33" s="3611"/>
      <c r="AU33" s="3611"/>
      <c r="AV33" s="3611"/>
      <c r="AW33" s="3611"/>
      <c r="AX33" s="3611"/>
      <c r="AY33" s="3611"/>
      <c r="AZ33" s="417"/>
      <c r="BB33" s="384"/>
      <c r="BC33" s="384"/>
      <c r="BD33" s="384"/>
      <c r="BE33" s="384"/>
      <c r="BF33" s="384"/>
      <c r="BG33" s="384"/>
      <c r="BH33" s="384"/>
      <c r="BI33" s="384"/>
      <c r="BJ33" s="384"/>
    </row>
    <row r="34" spans="2:73" s="675" customFormat="1" ht="3.75" customHeight="1" x14ac:dyDescent="0.2">
      <c r="B34" s="425"/>
      <c r="C34" s="424"/>
      <c r="D34" s="424"/>
      <c r="E34" s="424"/>
      <c r="F34" s="424"/>
      <c r="G34" s="424"/>
      <c r="H34" s="424"/>
      <c r="I34" s="424"/>
      <c r="J34" s="424"/>
      <c r="K34" s="424"/>
      <c r="L34" s="423"/>
      <c r="M34" s="672"/>
      <c r="N34" s="673"/>
      <c r="O34" s="671"/>
      <c r="P34" s="671"/>
      <c r="Q34" s="671"/>
      <c r="R34" s="671"/>
      <c r="S34" s="671"/>
      <c r="T34" s="671"/>
      <c r="U34" s="671"/>
      <c r="V34" s="671"/>
      <c r="W34" s="669"/>
      <c r="X34" s="669"/>
      <c r="Y34" s="669"/>
      <c r="Z34" s="669"/>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6"/>
      <c r="BB34" s="384"/>
      <c r="BC34" s="384"/>
      <c r="BD34" s="384"/>
      <c r="BE34" s="384"/>
      <c r="BF34" s="384"/>
      <c r="BG34" s="384"/>
      <c r="BH34" s="384"/>
      <c r="BI34" s="384"/>
      <c r="BJ34" s="384"/>
    </row>
    <row r="35" spans="2:73" ht="18" customHeight="1" thickBot="1" x14ac:dyDescent="0.25">
      <c r="B35" s="3605"/>
      <c r="C35" s="3606"/>
      <c r="D35" s="3606"/>
      <c r="E35" s="3606"/>
      <c r="F35" s="3606"/>
      <c r="G35" s="3606"/>
      <c r="H35" s="3606"/>
      <c r="I35" s="3606"/>
      <c r="J35" s="3606"/>
      <c r="K35" s="3606"/>
      <c r="L35" s="3607"/>
      <c r="M35" s="3699"/>
      <c r="N35" s="3700"/>
      <c r="O35" s="3652" t="s">
        <v>962</v>
      </c>
      <c r="P35" s="3653"/>
      <c r="Q35" s="3653"/>
      <c r="R35" s="3653"/>
      <c r="S35" s="3653"/>
      <c r="T35" s="3653"/>
      <c r="U35" s="3653"/>
      <c r="V35" s="3653"/>
      <c r="W35" s="3653"/>
      <c r="X35" s="3653"/>
      <c r="Y35" s="3653"/>
      <c r="Z35" s="3653"/>
      <c r="AA35" s="3653"/>
      <c r="AB35" s="3653"/>
      <c r="AC35" s="3653"/>
      <c r="AD35" s="3653"/>
      <c r="AE35" s="3653"/>
      <c r="AF35" s="3653"/>
      <c r="AG35" s="3653"/>
      <c r="AH35" s="3653"/>
      <c r="AI35" s="3653"/>
      <c r="AJ35" s="3653"/>
      <c r="AK35" s="3653"/>
      <c r="AL35" s="3653"/>
      <c r="AM35" s="3653"/>
      <c r="AN35" s="3653"/>
      <c r="AO35" s="3653"/>
      <c r="AP35" s="3653"/>
      <c r="AQ35" s="3653"/>
      <c r="AR35" s="3653"/>
      <c r="AS35" s="3653"/>
      <c r="AT35" s="3653"/>
      <c r="AU35" s="3653"/>
      <c r="AV35" s="3653"/>
      <c r="AW35" s="3653"/>
      <c r="AX35" s="3653"/>
      <c r="AY35" s="3653"/>
      <c r="AZ35" s="422"/>
      <c r="BB35" s="384"/>
      <c r="BC35" s="384"/>
      <c r="BD35" s="384"/>
      <c r="BE35" s="384"/>
      <c r="BF35" s="384"/>
      <c r="BG35" s="384"/>
      <c r="BH35" s="384"/>
      <c r="BI35" s="384"/>
      <c r="BJ35" s="384"/>
    </row>
    <row r="36" spans="2:73" ht="14.25" customHeight="1" thickBot="1" x14ac:dyDescent="0.25">
      <c r="B36" s="421"/>
      <c r="C36" s="420"/>
      <c r="D36" s="420"/>
      <c r="E36" s="420"/>
      <c r="F36" s="420"/>
      <c r="G36" s="420"/>
      <c r="H36" s="420"/>
      <c r="I36" s="420"/>
      <c r="J36" s="420"/>
      <c r="K36" s="420"/>
      <c r="L36" s="419"/>
      <c r="M36" s="3701"/>
      <c r="N36" s="3702"/>
      <c r="O36" s="3711" t="s">
        <v>569</v>
      </c>
      <c r="P36" s="3711"/>
      <c r="Q36" s="3711"/>
      <c r="R36" s="3711"/>
      <c r="S36" s="3711"/>
      <c r="T36" s="3711"/>
      <c r="U36" s="3711"/>
      <c r="V36" s="3711"/>
      <c r="W36" s="3711"/>
      <c r="X36" s="3711"/>
      <c r="Y36" s="3711"/>
      <c r="Z36" s="3711"/>
      <c r="AA36" s="3711"/>
      <c r="AB36" s="3711"/>
      <c r="AC36" s="3711"/>
      <c r="AD36" s="3711"/>
      <c r="AE36" s="3711"/>
      <c r="AF36" s="3711"/>
      <c r="AG36" s="3711"/>
      <c r="AH36" s="3711"/>
      <c r="AI36" s="3711"/>
      <c r="AJ36" s="3711"/>
      <c r="AK36" s="3711"/>
      <c r="AL36" s="3711"/>
      <c r="AM36" s="3711"/>
      <c r="AN36" s="3711"/>
      <c r="AO36" s="3711"/>
      <c r="AP36" s="3711"/>
      <c r="AQ36" s="3711"/>
      <c r="AR36" s="3711"/>
      <c r="AS36" s="3711"/>
      <c r="AT36" s="3711"/>
      <c r="AU36" s="3711"/>
      <c r="AV36" s="3711"/>
      <c r="AW36" s="3711"/>
      <c r="AX36" s="3711"/>
      <c r="AY36" s="3711"/>
      <c r="AZ36" s="418"/>
      <c r="BB36" s="384"/>
      <c r="BC36" s="384"/>
      <c r="BD36" s="384"/>
      <c r="BE36" s="384"/>
      <c r="BF36" s="384"/>
      <c r="BG36" s="384"/>
      <c r="BH36" s="384"/>
      <c r="BI36" s="384"/>
      <c r="BJ36" s="384"/>
    </row>
    <row r="37" spans="2:73" s="638" customFormat="1" ht="23.25" customHeight="1" x14ac:dyDescent="0.2">
      <c r="B37" s="3511" t="s">
        <v>591</v>
      </c>
      <c r="C37" s="3512"/>
      <c r="D37" s="3512"/>
      <c r="E37" s="3512"/>
      <c r="F37" s="3512"/>
      <c r="G37" s="3512"/>
      <c r="H37" s="3512"/>
      <c r="I37" s="3512"/>
      <c r="J37" s="3512"/>
      <c r="K37" s="3512"/>
      <c r="L37" s="3512"/>
      <c r="M37" s="3512"/>
      <c r="N37" s="3512"/>
      <c r="O37" s="3512"/>
      <c r="P37" s="3512"/>
      <c r="Q37" s="3512"/>
      <c r="R37" s="3512"/>
      <c r="S37" s="3512"/>
      <c r="T37" s="3512"/>
      <c r="U37" s="3512"/>
      <c r="V37" s="3512"/>
      <c r="W37" s="3512"/>
      <c r="X37" s="3512"/>
      <c r="Y37" s="3512"/>
      <c r="Z37" s="3512"/>
      <c r="AA37" s="3512"/>
      <c r="AB37" s="3512"/>
      <c r="AC37" s="3512"/>
      <c r="AD37" s="3512"/>
      <c r="AE37" s="3512"/>
      <c r="AF37" s="3512"/>
      <c r="AG37" s="3512"/>
      <c r="AH37" s="3512"/>
      <c r="AI37" s="3512"/>
      <c r="AJ37" s="3512"/>
      <c r="AK37" s="3512"/>
      <c r="AL37" s="3512"/>
      <c r="AM37" s="3512"/>
      <c r="AN37" s="3512"/>
      <c r="AO37" s="3512"/>
      <c r="AP37" s="3512"/>
      <c r="AQ37" s="3512"/>
      <c r="AR37" s="3512"/>
      <c r="AS37" s="3512"/>
      <c r="AT37" s="3512"/>
      <c r="AU37" s="3512"/>
      <c r="AV37" s="3512"/>
      <c r="AW37" s="708" t="s">
        <v>83</v>
      </c>
      <c r="AX37" s="634" t="s">
        <v>11</v>
      </c>
      <c r="AY37" s="633">
        <v>3</v>
      </c>
      <c r="AZ37" s="709"/>
    </row>
    <row r="38" spans="2:73" s="638" customFormat="1" ht="23.25" customHeight="1" thickBot="1" x14ac:dyDescent="0.25">
      <c r="B38" s="3513" t="s">
        <v>590</v>
      </c>
      <c r="C38" s="3514"/>
      <c r="D38" s="3514"/>
      <c r="E38" s="3514"/>
      <c r="F38" s="3514"/>
      <c r="G38" s="3514"/>
      <c r="H38" s="3514"/>
      <c r="I38" s="3514"/>
      <c r="J38" s="3514"/>
      <c r="K38" s="3514"/>
      <c r="L38" s="3514"/>
      <c r="M38" s="3514"/>
      <c r="N38" s="3514"/>
      <c r="O38" s="3514"/>
      <c r="P38" s="3514"/>
      <c r="Q38" s="3514"/>
      <c r="R38" s="3514"/>
      <c r="S38" s="3514"/>
      <c r="T38" s="3514"/>
      <c r="U38" s="3514"/>
      <c r="V38" s="3514"/>
      <c r="W38" s="3514"/>
      <c r="X38" s="3514"/>
      <c r="Y38" s="3514"/>
      <c r="Z38" s="3514"/>
      <c r="AA38" s="3514"/>
      <c r="AB38" s="3514"/>
      <c r="AC38" s="3514"/>
      <c r="AD38" s="3514"/>
      <c r="AE38" s="3514"/>
      <c r="AF38" s="3514"/>
      <c r="AG38" s="3514"/>
      <c r="AH38" s="3514"/>
      <c r="AI38" s="3514"/>
      <c r="AJ38" s="3514"/>
      <c r="AK38" s="3514"/>
      <c r="AL38" s="3514"/>
      <c r="AM38" s="3514"/>
      <c r="AN38" s="3514"/>
      <c r="AO38" s="3514"/>
      <c r="AP38" s="3515"/>
      <c r="AQ38" s="2947" t="s">
        <v>25</v>
      </c>
      <c r="AR38" s="2948"/>
      <c r="AS38" s="2948"/>
      <c r="AT38" s="2948"/>
      <c r="AU38" s="2948"/>
      <c r="AV38" s="2948"/>
      <c r="AW38" s="2948"/>
      <c r="AX38" s="2941">
        <f>Tabelle1!I6</f>
        <v>1</v>
      </c>
      <c r="AY38" s="2941"/>
      <c r="AZ38" s="815"/>
    </row>
    <row r="39" spans="2:73" s="637" customFormat="1" ht="21" customHeight="1" x14ac:dyDescent="0.2">
      <c r="B39" s="3516" t="s">
        <v>539</v>
      </c>
      <c r="C39" s="3517"/>
      <c r="D39" s="3517"/>
      <c r="E39" s="3517"/>
      <c r="F39" s="3517"/>
      <c r="G39" s="3517"/>
      <c r="H39" s="3517"/>
      <c r="I39" s="3517"/>
      <c r="J39" s="3517"/>
      <c r="K39" s="3517"/>
      <c r="L39" s="3517"/>
      <c r="M39" s="3518" t="str">
        <f>M3</f>
        <v>E4171801296</v>
      </c>
      <c r="N39" s="3519"/>
      <c r="O39" s="3519"/>
      <c r="P39" s="3519"/>
      <c r="Q39" s="3519"/>
      <c r="R39" s="3519"/>
      <c r="S39" s="3519"/>
      <c r="T39" s="3520">
        <f>T3</f>
        <v>0</v>
      </c>
      <c r="U39" s="3521"/>
      <c r="V39" s="3521"/>
      <c r="W39" s="3521"/>
      <c r="X39" s="3521"/>
      <c r="Y39" s="3521"/>
      <c r="Z39" s="3521"/>
      <c r="AA39" s="3521"/>
      <c r="AB39" s="3521"/>
      <c r="AC39" s="3521"/>
      <c r="AD39" s="3521"/>
      <c r="AE39" s="3521"/>
      <c r="AF39" s="3521"/>
      <c r="AG39" s="3521"/>
      <c r="AH39" s="3521"/>
      <c r="AI39" s="3521"/>
      <c r="AJ39" s="3521"/>
      <c r="AK39" s="3521"/>
      <c r="AL39" s="3521"/>
      <c r="AM39" s="3521"/>
      <c r="AN39" s="3521"/>
      <c r="AO39" s="3521"/>
      <c r="AP39" s="3521"/>
      <c r="AQ39" s="3521"/>
      <c r="AR39" s="3521"/>
      <c r="AS39" s="3521"/>
      <c r="AT39" s="3521"/>
      <c r="AU39" s="3521"/>
      <c r="AV39" s="3521"/>
      <c r="AW39" s="3521"/>
      <c r="AX39" s="3521"/>
      <c r="AY39" s="3521"/>
      <c r="AZ39" s="3522"/>
      <c r="BA39" s="638"/>
      <c r="BB39" s="636"/>
      <c r="BC39" s="636"/>
      <c r="BD39" s="639"/>
      <c r="BE39" s="636"/>
      <c r="BF39" s="636"/>
      <c r="BG39" s="636"/>
      <c r="BH39" s="636"/>
      <c r="BI39" s="636"/>
      <c r="BJ39" s="636"/>
      <c r="BK39" s="636"/>
      <c r="BL39" s="636"/>
      <c r="BM39" s="636"/>
      <c r="BN39" s="636"/>
      <c r="BO39" s="636"/>
      <c r="BP39" s="636"/>
      <c r="BQ39" s="636"/>
      <c r="BR39" s="636"/>
      <c r="BS39" s="636"/>
      <c r="BT39" s="636"/>
      <c r="BU39" s="381"/>
    </row>
    <row r="40" spans="2:73" s="637" customFormat="1" ht="18" customHeight="1" x14ac:dyDescent="0.2">
      <c r="B40" s="3523" t="s">
        <v>3</v>
      </c>
      <c r="C40" s="3524"/>
      <c r="D40" s="3524"/>
      <c r="E40" s="3524"/>
      <c r="F40" s="3524"/>
      <c r="G40" s="3524"/>
      <c r="H40" s="3524"/>
      <c r="I40" s="3524"/>
      <c r="J40" s="3524"/>
      <c r="K40" s="3524"/>
      <c r="L40" s="3525"/>
      <c r="M40" s="3526" t="s">
        <v>4</v>
      </c>
      <c r="N40" s="3527"/>
      <c r="O40" s="3527"/>
      <c r="P40" s="3527"/>
      <c r="Q40" s="3527"/>
      <c r="R40" s="3527"/>
      <c r="S40" s="3527"/>
      <c r="T40" s="3527"/>
      <c r="U40" s="3527"/>
      <c r="V40" s="3527"/>
      <c r="W40" s="3527"/>
      <c r="X40" s="3527"/>
      <c r="Y40" s="383"/>
      <c r="Z40" s="3528">
        <f>Tabelle1!D3</f>
        <v>0</v>
      </c>
      <c r="AA40" s="3528"/>
      <c r="AB40" s="3528"/>
      <c r="AC40" s="3528"/>
      <c r="AD40" s="3528"/>
      <c r="AE40" s="3528"/>
      <c r="AF40" s="3528"/>
      <c r="AG40" s="3528"/>
      <c r="AH40" s="3528"/>
      <c r="AI40" s="3528"/>
      <c r="AJ40" s="3528"/>
      <c r="AK40" s="3528"/>
      <c r="AL40" s="3528"/>
      <c r="AM40" s="3528"/>
      <c r="AN40" s="3528"/>
      <c r="AO40" s="3528"/>
      <c r="AP40" s="3528"/>
      <c r="AQ40" s="3528"/>
      <c r="AR40" s="3528"/>
      <c r="AS40" s="3528"/>
      <c r="AT40" s="3528"/>
      <c r="AU40" s="3528"/>
      <c r="AV40" s="3528"/>
      <c r="AW40" s="3528"/>
      <c r="AX40" s="3528"/>
      <c r="AY40" s="3528"/>
      <c r="AZ40" s="3529"/>
    </row>
    <row r="41" spans="2:73" s="637" customFormat="1" ht="18" customHeight="1" x14ac:dyDescent="0.2">
      <c r="B41" s="2936"/>
      <c r="C41" s="2937"/>
      <c r="D41" s="2937"/>
      <c r="E41" s="2937"/>
      <c r="F41" s="2937"/>
      <c r="G41" s="2937"/>
      <c r="H41" s="2937"/>
      <c r="I41" s="2937"/>
      <c r="J41" s="2937"/>
      <c r="K41" s="2937"/>
      <c r="L41" s="2938"/>
      <c r="M41" s="3016" t="s">
        <v>5</v>
      </c>
      <c r="N41" s="3017"/>
      <c r="O41" s="3017"/>
      <c r="P41" s="3017"/>
      <c r="Q41" s="3017"/>
      <c r="R41" s="3017"/>
      <c r="S41" s="3017"/>
      <c r="T41" s="3017"/>
      <c r="U41" s="3017"/>
      <c r="V41" s="3017"/>
      <c r="W41" s="3017"/>
      <c r="X41" s="3017"/>
      <c r="Y41" s="2963" t="s">
        <v>59</v>
      </c>
      <c r="Z41" s="2963"/>
      <c r="AA41" s="232"/>
      <c r="AB41" s="3530">
        <v>99310</v>
      </c>
      <c r="AC41" s="3531"/>
      <c r="AD41" s="3531"/>
      <c r="AE41" s="3531"/>
      <c r="AF41" s="247"/>
      <c r="AG41" s="3017" t="s">
        <v>0</v>
      </c>
      <c r="AH41" s="3017"/>
      <c r="AI41" s="3017"/>
      <c r="AJ41" s="3017"/>
      <c r="AK41" s="3017"/>
      <c r="AL41" s="3017"/>
      <c r="AM41" s="3017"/>
      <c r="AN41" s="3017"/>
      <c r="AO41" s="3017"/>
      <c r="AP41" s="3017"/>
      <c r="AQ41" s="3017"/>
      <c r="AR41" s="3017"/>
      <c r="AS41" s="3017"/>
      <c r="AT41" s="3017"/>
      <c r="AU41" s="3017"/>
      <c r="AV41" s="3017"/>
      <c r="AW41" s="3017"/>
      <c r="AX41" s="3017"/>
      <c r="AY41" s="3017"/>
      <c r="AZ41" s="3532"/>
    </row>
    <row r="42" spans="2:73" s="637" customFormat="1" ht="18" customHeight="1" x14ac:dyDescent="0.2">
      <c r="B42" s="2409"/>
      <c r="C42" s="2410"/>
      <c r="D42" s="2410"/>
      <c r="E42" s="2410"/>
      <c r="F42" s="2410"/>
      <c r="G42" s="2410"/>
      <c r="H42" s="2410"/>
      <c r="I42" s="2410"/>
      <c r="J42" s="2410"/>
      <c r="K42" s="2410"/>
      <c r="L42" s="2411"/>
      <c r="M42" s="3533" t="s">
        <v>28</v>
      </c>
      <c r="N42" s="3534"/>
      <c r="O42" s="3534"/>
      <c r="P42" s="3534"/>
      <c r="Q42" s="3534"/>
      <c r="R42" s="3534"/>
      <c r="S42" s="3534"/>
      <c r="T42" s="3534"/>
      <c r="U42" s="3534"/>
      <c r="V42" s="3534"/>
      <c r="W42" s="3534"/>
      <c r="X42" s="3534"/>
      <c r="Y42" s="377"/>
      <c r="Z42" s="3535">
        <f>Tabelle1!H3</f>
        <v>0</v>
      </c>
      <c r="AA42" s="3535"/>
      <c r="AB42" s="3535"/>
      <c r="AC42" s="3535"/>
      <c r="AD42" s="3535"/>
      <c r="AE42" s="3535"/>
      <c r="AF42" s="3535"/>
      <c r="AG42" s="3535"/>
      <c r="AH42" s="3535"/>
      <c r="AI42" s="3535"/>
      <c r="AJ42" s="3535"/>
      <c r="AK42" s="3535"/>
      <c r="AL42" s="380"/>
      <c r="AM42" s="3557">
        <f>Tabelle1!I3</f>
        <v>0</v>
      </c>
      <c r="AN42" s="3557"/>
      <c r="AO42" s="380"/>
      <c r="AP42" s="3558">
        <f>Tabelle1!J3</f>
        <v>0</v>
      </c>
      <c r="AQ42" s="3558"/>
      <c r="AR42" s="3558"/>
      <c r="AS42" s="3558"/>
      <c r="AT42" s="3558"/>
      <c r="AU42" s="3558"/>
      <c r="AV42" s="3558"/>
      <c r="AW42" s="3558"/>
      <c r="AX42" s="3558"/>
      <c r="AY42" s="3558"/>
      <c r="AZ42" s="3559"/>
    </row>
    <row r="43" spans="2:73" ht="18" customHeight="1" x14ac:dyDescent="0.2">
      <c r="B43" s="3572" t="s">
        <v>568</v>
      </c>
      <c r="C43" s="3573"/>
      <c r="D43" s="3573"/>
      <c r="E43" s="3573"/>
      <c r="F43" s="3573"/>
      <c r="G43" s="3573"/>
      <c r="H43" s="3573"/>
      <c r="I43" s="3573"/>
      <c r="J43" s="3573"/>
      <c r="K43" s="3573"/>
      <c r="L43" s="3574"/>
      <c r="M43" s="3575"/>
      <c r="N43" s="3576"/>
      <c r="O43" s="3688" t="s">
        <v>567</v>
      </c>
      <c r="P43" s="3688"/>
      <c r="Q43" s="3688"/>
      <c r="R43" s="3688"/>
      <c r="S43" s="3688"/>
      <c r="T43" s="3688"/>
      <c r="U43" s="3688"/>
      <c r="V43" s="3688"/>
      <c r="W43" s="3688"/>
      <c r="X43" s="3688"/>
      <c r="Y43" s="3688"/>
      <c r="Z43" s="3688"/>
      <c r="AA43" s="3688"/>
      <c r="AB43" s="3688"/>
      <c r="AC43" s="3688"/>
      <c r="AD43" s="3688"/>
      <c r="AE43" s="3688"/>
      <c r="AF43" s="3688"/>
      <c r="AG43" s="3688"/>
      <c r="AH43" s="3688"/>
      <c r="AI43" s="3688"/>
      <c r="AJ43" s="3688"/>
      <c r="AK43" s="3688"/>
      <c r="AL43" s="3688"/>
      <c r="AM43" s="3688"/>
      <c r="AN43" s="3688"/>
      <c r="AO43" s="3688"/>
      <c r="AP43" s="3688"/>
      <c r="AQ43" s="3688"/>
      <c r="AR43" s="3688"/>
      <c r="AS43" s="3688"/>
      <c r="AT43" s="3688"/>
      <c r="AU43" s="3688"/>
      <c r="AV43" s="3688"/>
      <c r="AW43" s="3688"/>
      <c r="AX43" s="3688"/>
      <c r="AY43" s="3688"/>
      <c r="AZ43" s="417"/>
    </row>
    <row r="44" spans="2:73" ht="31.5" customHeight="1" x14ac:dyDescent="0.2">
      <c r="B44" s="3690"/>
      <c r="C44" s="3616"/>
      <c r="D44" s="3616"/>
      <c r="E44" s="3616"/>
      <c r="F44" s="3616"/>
      <c r="G44" s="3616"/>
      <c r="H44" s="3616"/>
      <c r="I44" s="3616"/>
      <c r="J44" s="3616"/>
      <c r="K44" s="3616"/>
      <c r="L44" s="3691"/>
      <c r="M44" s="3546"/>
      <c r="N44" s="3547"/>
      <c r="O44" s="3689" t="s">
        <v>566</v>
      </c>
      <c r="P44" s="3689"/>
      <c r="Q44" s="3689"/>
      <c r="R44" s="3689"/>
      <c r="S44" s="3689"/>
      <c r="T44" s="3689"/>
      <c r="U44" s="3689"/>
      <c r="V44" s="3689"/>
      <c r="W44" s="3689"/>
      <c r="X44" s="3689"/>
      <c r="Y44" s="3689"/>
      <c r="Z44" s="3689"/>
      <c r="AA44" s="3689"/>
      <c r="AB44" s="3689"/>
      <c r="AC44" s="3689"/>
      <c r="AD44" s="3689"/>
      <c r="AE44" s="3689"/>
      <c r="AF44" s="3689"/>
      <c r="AG44" s="3689"/>
      <c r="AH44" s="3689"/>
      <c r="AI44" s="3689"/>
      <c r="AJ44" s="3689"/>
      <c r="AK44" s="3689"/>
      <c r="AL44" s="3689"/>
      <c r="AM44" s="3689"/>
      <c r="AN44" s="3689"/>
      <c r="AO44" s="3689"/>
      <c r="AP44" s="3689"/>
      <c r="AQ44" s="3689"/>
      <c r="AR44" s="3689"/>
      <c r="AS44" s="3689"/>
      <c r="AT44" s="3689"/>
      <c r="AU44" s="3689"/>
      <c r="AV44" s="3689"/>
      <c r="AW44" s="3689"/>
      <c r="AX44" s="3689"/>
      <c r="AY44" s="3689"/>
      <c r="AZ44" s="416"/>
      <c r="BB44" s="384"/>
      <c r="BC44" s="384"/>
      <c r="BD44" s="384"/>
      <c r="BE44" s="384"/>
      <c r="BF44" s="384"/>
      <c r="BG44" s="384"/>
      <c r="BH44" s="384"/>
      <c r="BI44" s="384"/>
      <c r="BJ44" s="384"/>
    </row>
    <row r="45" spans="2:73" ht="70.5" customHeight="1" x14ac:dyDescent="0.2">
      <c r="B45" s="3690"/>
      <c r="C45" s="3616"/>
      <c r="D45" s="3616"/>
      <c r="E45" s="3616"/>
      <c r="F45" s="3616"/>
      <c r="G45" s="3616"/>
      <c r="H45" s="3616"/>
      <c r="I45" s="3616"/>
      <c r="J45" s="3616"/>
      <c r="K45" s="3616"/>
      <c r="L45" s="3691"/>
      <c r="M45" s="3543"/>
      <c r="N45" s="3544"/>
      <c r="O45" s="3695" t="s">
        <v>565</v>
      </c>
      <c r="P45" s="3695"/>
      <c r="Q45" s="3695"/>
      <c r="R45" s="3695"/>
      <c r="S45" s="3695"/>
      <c r="T45" s="3695"/>
      <c r="U45" s="3695"/>
      <c r="V45" s="3695"/>
      <c r="W45" s="3695"/>
      <c r="X45" s="3695"/>
      <c r="Y45" s="3695"/>
      <c r="Z45" s="3695"/>
      <c r="AA45" s="3695"/>
      <c r="AB45" s="3695"/>
      <c r="AC45" s="3695"/>
      <c r="AD45" s="3695"/>
      <c r="AE45" s="3695"/>
      <c r="AF45" s="3695"/>
      <c r="AG45" s="3695"/>
      <c r="AH45" s="3695"/>
      <c r="AI45" s="3695"/>
      <c r="AJ45" s="3695"/>
      <c r="AK45" s="3695"/>
      <c r="AL45" s="3695"/>
      <c r="AM45" s="3695"/>
      <c r="AN45" s="3695"/>
      <c r="AO45" s="3695"/>
      <c r="AP45" s="3695"/>
      <c r="AQ45" s="3695"/>
      <c r="AR45" s="3695"/>
      <c r="AS45" s="3695"/>
      <c r="AT45" s="3695"/>
      <c r="AU45" s="3695"/>
      <c r="AV45" s="3695"/>
      <c r="AW45" s="3695"/>
      <c r="AX45" s="3695"/>
      <c r="AY45" s="3695"/>
      <c r="AZ45" s="415"/>
      <c r="BB45" s="384"/>
      <c r="BC45" s="384"/>
      <c r="BD45" s="384"/>
      <c r="BE45" s="384"/>
      <c r="BF45" s="384"/>
      <c r="BG45" s="384"/>
      <c r="BH45" s="384"/>
      <c r="BI45" s="384"/>
      <c r="BJ45" s="384"/>
    </row>
    <row r="46" spans="2:73" ht="15.75" customHeight="1" x14ac:dyDescent="0.2">
      <c r="B46" s="3580"/>
      <c r="C46" s="3581"/>
      <c r="D46" s="3581"/>
      <c r="E46" s="3581"/>
      <c r="F46" s="3581"/>
      <c r="G46" s="3581"/>
      <c r="H46" s="3581"/>
      <c r="I46" s="3581"/>
      <c r="J46" s="3581"/>
      <c r="K46" s="3581"/>
      <c r="L46" s="3582"/>
      <c r="M46" s="3577" t="s">
        <v>906</v>
      </c>
      <c r="N46" s="3578"/>
      <c r="O46" s="3578"/>
      <c r="P46" s="3578"/>
      <c r="Q46" s="3578"/>
      <c r="R46" s="3578"/>
      <c r="S46" s="3578"/>
      <c r="T46" s="3578"/>
      <c r="U46" s="3578"/>
      <c r="V46" s="3578"/>
      <c r="W46" s="3578"/>
      <c r="X46" s="3578"/>
      <c r="Y46" s="3578"/>
      <c r="Z46" s="3578"/>
      <c r="AA46" s="3578"/>
      <c r="AB46" s="3578"/>
      <c r="AC46" s="3578"/>
      <c r="AD46" s="3578"/>
      <c r="AE46" s="3578"/>
      <c r="AF46" s="3578"/>
      <c r="AG46" s="3578"/>
      <c r="AH46" s="3578"/>
      <c r="AI46" s="3578"/>
      <c r="AJ46" s="3578"/>
      <c r="AK46" s="3578"/>
      <c r="AL46" s="3578"/>
      <c r="AM46" s="3578"/>
      <c r="AN46" s="3578"/>
      <c r="AO46" s="3578"/>
      <c r="AP46" s="3578"/>
      <c r="AQ46" s="3578"/>
      <c r="AR46" s="3578"/>
      <c r="AS46" s="3578"/>
      <c r="AT46" s="3578"/>
      <c r="AU46" s="3578"/>
      <c r="AV46" s="3578"/>
      <c r="AW46" s="3578"/>
      <c r="AX46" s="3578"/>
      <c r="AY46" s="3578"/>
      <c r="AZ46" s="3579"/>
      <c r="BB46" s="384"/>
      <c r="BC46" s="384"/>
      <c r="BD46" s="384"/>
      <c r="BE46" s="384"/>
      <c r="BF46" s="384"/>
      <c r="BG46" s="384"/>
      <c r="BH46" s="384"/>
      <c r="BI46" s="384"/>
      <c r="BJ46" s="384"/>
    </row>
    <row r="47" spans="2:73" ht="30.75" customHeight="1" x14ac:dyDescent="0.2">
      <c r="B47" s="3580"/>
      <c r="C47" s="3581"/>
      <c r="D47" s="3581"/>
      <c r="E47" s="3581"/>
      <c r="F47" s="3581"/>
      <c r="G47" s="3581"/>
      <c r="H47" s="3581"/>
      <c r="I47" s="3581"/>
      <c r="J47" s="3581"/>
      <c r="K47" s="3581"/>
      <c r="L47" s="3582"/>
      <c r="M47" s="3569"/>
      <c r="N47" s="3570"/>
      <c r="O47" s="3571" t="s">
        <v>564</v>
      </c>
      <c r="P47" s="3571"/>
      <c r="Q47" s="3571"/>
      <c r="R47" s="3571"/>
      <c r="S47" s="3571"/>
      <c r="T47" s="3571"/>
      <c r="U47" s="3571"/>
      <c r="V47" s="3571"/>
      <c r="W47" s="3571"/>
      <c r="X47" s="3571"/>
      <c r="Y47" s="3571"/>
      <c r="Z47" s="3571"/>
      <c r="AA47" s="3571"/>
      <c r="AB47" s="3571"/>
      <c r="AC47" s="3571"/>
      <c r="AD47" s="3571"/>
      <c r="AE47" s="3571"/>
      <c r="AF47" s="3571"/>
      <c r="AG47" s="3571"/>
      <c r="AH47" s="3571"/>
      <c r="AI47" s="3571"/>
      <c r="AJ47" s="3571"/>
      <c r="AK47" s="3571"/>
      <c r="AL47" s="3571"/>
      <c r="AM47" s="3571"/>
      <c r="AN47" s="3571"/>
      <c r="AO47" s="3571"/>
      <c r="AP47" s="3571"/>
      <c r="AQ47" s="3571"/>
      <c r="AR47" s="3571"/>
      <c r="AS47" s="3571"/>
      <c r="AT47" s="3571"/>
      <c r="AU47" s="3571"/>
      <c r="AV47" s="3571"/>
      <c r="AW47" s="3571"/>
      <c r="AX47" s="3571"/>
      <c r="AY47" s="3571"/>
      <c r="AZ47" s="414"/>
      <c r="BB47" s="384"/>
      <c r="BC47" s="384"/>
      <c r="BD47" s="384"/>
      <c r="BE47" s="384"/>
      <c r="BF47" s="384"/>
      <c r="BG47" s="384"/>
      <c r="BH47" s="384"/>
      <c r="BI47" s="384"/>
      <c r="BJ47" s="384"/>
    </row>
    <row r="48" spans="2:73" ht="17.25" customHeight="1" x14ac:dyDescent="0.2">
      <c r="B48" s="3566"/>
      <c r="C48" s="3567"/>
      <c r="D48" s="3567"/>
      <c r="E48" s="3567"/>
      <c r="F48" s="3567"/>
      <c r="G48" s="3567"/>
      <c r="H48" s="3567"/>
      <c r="I48" s="3567"/>
      <c r="J48" s="3567"/>
      <c r="K48" s="3567"/>
      <c r="L48" s="3568"/>
      <c r="M48" s="3692"/>
      <c r="N48" s="3693"/>
      <c r="O48" s="3694" t="s">
        <v>976</v>
      </c>
      <c r="P48" s="3542"/>
      <c r="Q48" s="3542"/>
      <c r="R48" s="3542"/>
      <c r="S48" s="3542"/>
      <c r="T48" s="3542"/>
      <c r="U48" s="3542"/>
      <c r="V48" s="3542"/>
      <c r="W48" s="3542"/>
      <c r="X48" s="3542"/>
      <c r="Y48" s="3542"/>
      <c r="Z48" s="3542"/>
      <c r="AA48" s="3542"/>
      <c r="AB48" s="3542"/>
      <c r="AC48" s="3542"/>
      <c r="AD48" s="3542"/>
      <c r="AE48" s="3542"/>
      <c r="AF48" s="3542"/>
      <c r="AG48" s="3542"/>
      <c r="AH48" s="3542"/>
      <c r="AI48" s="3542"/>
      <c r="AJ48" s="3542"/>
      <c r="AK48" s="3542"/>
      <c r="AL48" s="3542"/>
      <c r="AM48" s="3542"/>
      <c r="AN48" s="3542"/>
      <c r="AO48" s="3542"/>
      <c r="AP48" s="3542"/>
      <c r="AQ48" s="3542"/>
      <c r="AR48" s="3542"/>
      <c r="AS48" s="3542"/>
      <c r="AT48" s="3542"/>
      <c r="AU48" s="3542"/>
      <c r="AV48" s="3542"/>
      <c r="AW48" s="3542"/>
      <c r="AX48" s="3542"/>
      <c r="AY48" s="3542"/>
      <c r="AZ48" s="413"/>
      <c r="BB48" s="384"/>
      <c r="BC48" s="384"/>
      <c r="BD48" s="384"/>
      <c r="BE48" s="384"/>
      <c r="BF48" s="384"/>
      <c r="BG48" s="384"/>
      <c r="BH48" s="384"/>
      <c r="BI48" s="384"/>
      <c r="BJ48" s="384"/>
    </row>
    <row r="49" spans="2:73" ht="18" customHeight="1" x14ac:dyDescent="0.2">
      <c r="B49" s="3703" t="s">
        <v>563</v>
      </c>
      <c r="C49" s="3704"/>
      <c r="D49" s="3704"/>
      <c r="E49" s="3704"/>
      <c r="F49" s="3704"/>
      <c r="G49" s="3704"/>
      <c r="H49" s="3704"/>
      <c r="I49" s="3704"/>
      <c r="J49" s="3704"/>
      <c r="K49" s="3704"/>
      <c r="L49" s="3705"/>
      <c r="M49" s="3560"/>
      <c r="N49" s="3561"/>
      <c r="O49" s="3562" t="s">
        <v>972</v>
      </c>
      <c r="P49" s="3563"/>
      <c r="Q49" s="3563"/>
      <c r="R49" s="3563"/>
      <c r="S49" s="3563"/>
      <c r="T49" s="3563"/>
      <c r="U49" s="3563"/>
      <c r="V49" s="3563"/>
      <c r="W49" s="3563"/>
      <c r="X49" s="3563"/>
      <c r="Y49" s="3563"/>
      <c r="Z49" s="3563"/>
      <c r="AA49" s="3563"/>
      <c r="AB49" s="3563"/>
      <c r="AC49" s="3563"/>
      <c r="AD49" s="3563"/>
      <c r="AE49" s="3563"/>
      <c r="AF49" s="3563"/>
      <c r="AG49" s="3563"/>
      <c r="AH49" s="3563"/>
      <c r="AI49" s="3563"/>
      <c r="AJ49" s="3563"/>
      <c r="AK49" s="3563"/>
      <c r="AL49" s="3563"/>
      <c r="AM49" s="3563"/>
      <c r="AN49" s="3563"/>
      <c r="AO49" s="3563"/>
      <c r="AP49" s="3563"/>
      <c r="AQ49" s="3563"/>
      <c r="AR49" s="3563"/>
      <c r="AS49" s="3563"/>
      <c r="AT49" s="3563"/>
      <c r="AU49" s="3563"/>
      <c r="AV49" s="3563"/>
      <c r="AW49" s="3563"/>
      <c r="AX49" s="3563"/>
      <c r="AY49" s="3563"/>
      <c r="AZ49" s="412"/>
    </row>
    <row r="50" spans="2:73" ht="44.25" customHeight="1" x14ac:dyDescent="0.2">
      <c r="B50" s="3706"/>
      <c r="C50" s="3707"/>
      <c r="D50" s="3707"/>
      <c r="E50" s="3707"/>
      <c r="F50" s="3707"/>
      <c r="G50" s="3707"/>
      <c r="H50" s="3707"/>
      <c r="I50" s="3707"/>
      <c r="J50" s="3707"/>
      <c r="K50" s="3707"/>
      <c r="L50" s="3708"/>
      <c r="M50" s="3546"/>
      <c r="N50" s="3547"/>
      <c r="O50" s="3564" t="s">
        <v>973</v>
      </c>
      <c r="P50" s="3565"/>
      <c r="Q50" s="3565"/>
      <c r="R50" s="3565"/>
      <c r="S50" s="3565"/>
      <c r="T50" s="3565"/>
      <c r="U50" s="3565"/>
      <c r="V50" s="3565"/>
      <c r="W50" s="3565"/>
      <c r="X50" s="3565"/>
      <c r="Y50" s="3565"/>
      <c r="Z50" s="3565"/>
      <c r="AA50" s="3565"/>
      <c r="AB50" s="3565"/>
      <c r="AC50" s="3565"/>
      <c r="AD50" s="3565"/>
      <c r="AE50" s="3565"/>
      <c r="AF50" s="3565"/>
      <c r="AG50" s="3565"/>
      <c r="AH50" s="3565"/>
      <c r="AI50" s="3565"/>
      <c r="AJ50" s="3565"/>
      <c r="AK50" s="3565"/>
      <c r="AL50" s="3565"/>
      <c r="AM50" s="3565"/>
      <c r="AN50" s="3565"/>
      <c r="AO50" s="3565"/>
      <c r="AP50" s="3565"/>
      <c r="AQ50" s="3565"/>
      <c r="AR50" s="3565"/>
      <c r="AS50" s="3565"/>
      <c r="AT50" s="3565"/>
      <c r="AU50" s="3565"/>
      <c r="AV50" s="3565"/>
      <c r="AW50" s="3565"/>
      <c r="AX50" s="3565"/>
      <c r="AY50" s="3565"/>
      <c r="AZ50" s="411"/>
      <c r="BB50" s="384"/>
      <c r="BC50" s="384"/>
      <c r="BD50" s="384"/>
      <c r="BE50" s="384"/>
      <c r="BF50" s="384"/>
      <c r="BG50" s="384"/>
      <c r="BH50" s="384"/>
      <c r="BI50" s="384"/>
      <c r="BJ50" s="384"/>
    </row>
    <row r="51" spans="2:73" ht="15.75" customHeight="1" x14ac:dyDescent="0.2">
      <c r="B51" s="3706"/>
      <c r="C51" s="3707"/>
      <c r="D51" s="3707"/>
      <c r="E51" s="3707"/>
      <c r="F51" s="3707"/>
      <c r="G51" s="3707"/>
      <c r="H51" s="3707"/>
      <c r="I51" s="3707"/>
      <c r="J51" s="3707"/>
      <c r="K51" s="3707"/>
      <c r="L51" s="3708"/>
      <c r="M51" s="3675"/>
      <c r="N51" s="3676"/>
      <c r="O51" s="3676"/>
      <c r="P51" s="3676"/>
      <c r="Q51" s="3571" t="s">
        <v>562</v>
      </c>
      <c r="R51" s="3571"/>
      <c r="S51" s="3571"/>
      <c r="T51" s="3571"/>
      <c r="U51" s="3571"/>
      <c r="V51" s="3571"/>
      <c r="W51" s="3571"/>
      <c r="X51" s="3571"/>
      <c r="Y51" s="3571"/>
      <c r="Z51" s="3571"/>
      <c r="AA51" s="3571"/>
      <c r="AB51" s="3571"/>
      <c r="AC51" s="3571"/>
      <c r="AD51" s="3571"/>
      <c r="AE51" s="3571"/>
      <c r="AF51" s="3571"/>
      <c r="AG51" s="3677"/>
      <c r="AH51" s="3677"/>
      <c r="AI51" s="3677"/>
      <c r="AJ51" s="3539" t="s">
        <v>561</v>
      </c>
      <c r="AK51" s="3539"/>
      <c r="AL51" s="3539"/>
      <c r="AM51" s="3539"/>
      <c r="AN51" s="3539"/>
      <c r="AO51" s="3539"/>
      <c r="AP51" s="3539"/>
      <c r="AQ51" s="3539"/>
      <c r="AR51" s="3539"/>
      <c r="AS51" s="3539"/>
      <c r="AT51" s="3539"/>
      <c r="AU51" s="3539"/>
      <c r="AV51" s="3539"/>
      <c r="AW51" s="3539"/>
      <c r="AX51" s="3539"/>
      <c r="AY51" s="3539"/>
      <c r="AZ51" s="3540"/>
      <c r="BB51" s="384"/>
      <c r="BC51" s="384"/>
      <c r="BD51" s="384"/>
      <c r="BE51" s="384"/>
      <c r="BF51" s="384"/>
      <c r="BG51" s="384"/>
      <c r="BH51" s="384"/>
      <c r="BI51" s="384"/>
      <c r="BJ51" s="384"/>
    </row>
    <row r="52" spans="2:73" ht="18" customHeight="1" x14ac:dyDescent="0.2">
      <c r="B52" s="3580"/>
      <c r="C52" s="3581"/>
      <c r="D52" s="3581"/>
      <c r="E52" s="3581"/>
      <c r="F52" s="3581"/>
      <c r="G52" s="3581"/>
      <c r="H52" s="3581"/>
      <c r="I52" s="3581"/>
      <c r="J52" s="3581"/>
      <c r="K52" s="3581"/>
      <c r="L52" s="3582"/>
      <c r="M52" s="3671"/>
      <c r="N52" s="3672"/>
      <c r="O52" s="3672"/>
      <c r="P52" s="3672"/>
      <c r="Q52" s="3673" t="s">
        <v>560</v>
      </c>
      <c r="R52" s="3673"/>
      <c r="S52" s="3673"/>
      <c r="T52" s="3673"/>
      <c r="U52" s="3673"/>
      <c r="V52" s="3673"/>
      <c r="W52" s="3673"/>
      <c r="X52" s="3673"/>
      <c r="Y52" s="3673"/>
      <c r="Z52" s="3673"/>
      <c r="AA52" s="3673"/>
      <c r="AB52" s="3673"/>
      <c r="AC52" s="3673"/>
      <c r="AD52" s="3673"/>
      <c r="AE52" s="3673"/>
      <c r="AF52" s="3673"/>
      <c r="AG52" s="3673"/>
      <c r="AH52" s="410"/>
      <c r="AI52" s="410"/>
      <c r="AJ52" s="3710" t="s">
        <v>945</v>
      </c>
      <c r="AK52" s="3710"/>
      <c r="AL52" s="3710"/>
      <c r="AM52" s="3710"/>
      <c r="AN52" s="3710"/>
      <c r="AO52" s="3710"/>
      <c r="AP52" s="3710"/>
      <c r="AQ52" s="3710"/>
      <c r="AR52" s="3710"/>
      <c r="AS52" s="3710"/>
      <c r="AT52" s="3710"/>
      <c r="AU52" s="3710"/>
      <c r="AV52" s="3709"/>
      <c r="AW52" s="3709"/>
      <c r="AX52" s="3709"/>
      <c r="AY52" s="854" t="s">
        <v>445</v>
      </c>
      <c r="AZ52" s="853"/>
      <c r="BB52" s="384"/>
      <c r="BC52" s="384"/>
      <c r="BD52" s="384"/>
      <c r="BE52" s="384"/>
      <c r="BF52" s="384"/>
      <c r="BG52" s="384"/>
      <c r="BH52" s="384"/>
      <c r="BI52" s="384"/>
      <c r="BJ52" s="384"/>
    </row>
    <row r="53" spans="2:73" ht="45" customHeight="1" x14ac:dyDescent="0.2">
      <c r="B53" s="3580"/>
      <c r="C53" s="3581"/>
      <c r="D53" s="3581"/>
      <c r="E53" s="3581"/>
      <c r="F53" s="3581"/>
      <c r="G53" s="3581"/>
      <c r="H53" s="3581"/>
      <c r="I53" s="3581"/>
      <c r="J53" s="3581"/>
      <c r="K53" s="3581"/>
      <c r="L53" s="3582"/>
      <c r="M53" s="3543"/>
      <c r="N53" s="3544"/>
      <c r="O53" s="3674" t="s">
        <v>985</v>
      </c>
      <c r="P53" s="3545"/>
      <c r="Q53" s="3545"/>
      <c r="R53" s="3545"/>
      <c r="S53" s="3545"/>
      <c r="T53" s="3545"/>
      <c r="U53" s="3545"/>
      <c r="V53" s="3545"/>
      <c r="W53" s="3545"/>
      <c r="X53" s="3545"/>
      <c r="Y53" s="3545"/>
      <c r="Z53" s="3545"/>
      <c r="AA53" s="3545"/>
      <c r="AB53" s="3545"/>
      <c r="AC53" s="3545"/>
      <c r="AD53" s="3545"/>
      <c r="AE53" s="3545"/>
      <c r="AF53" s="3545"/>
      <c r="AG53" s="3545"/>
      <c r="AH53" s="3545"/>
      <c r="AI53" s="3545"/>
      <c r="AJ53" s="3545"/>
      <c r="AK53" s="3545"/>
      <c r="AL53" s="3545"/>
      <c r="AM53" s="3545"/>
      <c r="AN53" s="3545"/>
      <c r="AO53" s="3545"/>
      <c r="AP53" s="3545"/>
      <c r="AQ53" s="3545"/>
      <c r="AR53" s="3545"/>
      <c r="AS53" s="3545"/>
      <c r="AT53" s="3545"/>
      <c r="AU53" s="3545"/>
      <c r="AV53" s="3545"/>
      <c r="AW53" s="3545"/>
      <c r="AX53" s="3545"/>
      <c r="AY53" s="3545"/>
      <c r="AZ53" s="409"/>
      <c r="BB53" s="384"/>
      <c r="BC53" s="384"/>
      <c r="BD53" s="384"/>
      <c r="BE53" s="384"/>
      <c r="BF53" s="384"/>
      <c r="BG53" s="384"/>
      <c r="BH53" s="384"/>
      <c r="BI53" s="384"/>
      <c r="BJ53" s="384"/>
    </row>
    <row r="54" spans="2:73" ht="57.75" customHeight="1" x14ac:dyDescent="0.2">
      <c r="B54" s="3580"/>
      <c r="C54" s="3581"/>
      <c r="D54" s="3581"/>
      <c r="E54" s="3581"/>
      <c r="F54" s="3581"/>
      <c r="G54" s="3581"/>
      <c r="H54" s="3581"/>
      <c r="I54" s="3581"/>
      <c r="J54" s="3581"/>
      <c r="K54" s="3581"/>
      <c r="L54" s="3582"/>
      <c r="M54" s="3546"/>
      <c r="N54" s="3547"/>
      <c r="O54" s="3555" t="s">
        <v>963</v>
      </c>
      <c r="P54" s="3556"/>
      <c r="Q54" s="3556"/>
      <c r="R54" s="3556"/>
      <c r="S54" s="3556"/>
      <c r="T54" s="3556"/>
      <c r="U54" s="3556"/>
      <c r="V54" s="3556"/>
      <c r="W54" s="3556"/>
      <c r="X54" s="3556"/>
      <c r="Y54" s="3556"/>
      <c r="Z54" s="3556"/>
      <c r="AA54" s="3556"/>
      <c r="AB54" s="3556"/>
      <c r="AC54" s="3556"/>
      <c r="AD54" s="3556"/>
      <c r="AE54" s="3556"/>
      <c r="AF54" s="3556"/>
      <c r="AG54" s="3556"/>
      <c r="AH54" s="3556"/>
      <c r="AI54" s="3556"/>
      <c r="AJ54" s="3556"/>
      <c r="AK54" s="3556"/>
      <c r="AL54" s="3556"/>
      <c r="AM54" s="3556"/>
      <c r="AN54" s="3556"/>
      <c r="AO54" s="3556"/>
      <c r="AP54" s="3556"/>
      <c r="AQ54" s="3556"/>
      <c r="AR54" s="3556"/>
      <c r="AS54" s="3556"/>
      <c r="AT54" s="3556"/>
      <c r="AU54" s="3556"/>
      <c r="AV54" s="3556"/>
      <c r="AW54" s="3556"/>
      <c r="AX54" s="3556"/>
      <c r="AY54" s="3556"/>
      <c r="AZ54" s="405"/>
      <c r="BB54" s="384"/>
      <c r="BC54" s="384"/>
      <c r="BD54" s="384"/>
      <c r="BE54" s="384"/>
      <c r="BF54" s="384"/>
      <c r="BG54" s="384"/>
      <c r="BH54" s="384"/>
      <c r="BI54" s="384"/>
      <c r="BJ54" s="384"/>
    </row>
    <row r="55" spans="2:73" ht="18" customHeight="1" x14ac:dyDescent="0.2">
      <c r="B55" s="3580"/>
      <c r="C55" s="3581"/>
      <c r="D55" s="3581"/>
      <c r="E55" s="3581"/>
      <c r="F55" s="3581"/>
      <c r="G55" s="3581"/>
      <c r="H55" s="3581"/>
      <c r="I55" s="3581"/>
      <c r="J55" s="3581"/>
      <c r="K55" s="3581"/>
      <c r="L55" s="3582"/>
      <c r="M55" s="408"/>
      <c r="N55" s="407"/>
      <c r="O55" s="3542"/>
      <c r="P55" s="3542"/>
      <c r="Q55" s="3542"/>
      <c r="R55" s="3542"/>
      <c r="S55" s="3542"/>
      <c r="T55" s="3542"/>
      <c r="U55" s="3542"/>
      <c r="V55" s="3542"/>
      <c r="W55" s="3542"/>
      <c r="X55" s="3542"/>
      <c r="Y55" s="3542"/>
      <c r="Z55" s="3542"/>
      <c r="AA55" s="3542"/>
      <c r="AB55" s="3542"/>
      <c r="AC55" s="3542"/>
      <c r="AD55" s="3542"/>
      <c r="AE55" s="3542"/>
      <c r="AF55" s="3542"/>
      <c r="AG55" s="3542"/>
      <c r="AH55" s="3542"/>
      <c r="AI55" s="3542"/>
      <c r="AJ55" s="3542"/>
      <c r="AK55" s="3542"/>
      <c r="AL55" s="3542"/>
      <c r="AM55" s="3542"/>
      <c r="AN55" s="3542"/>
      <c r="AO55" s="3542"/>
      <c r="AP55" s="3542"/>
      <c r="AQ55" s="3542"/>
      <c r="AR55" s="3542"/>
      <c r="AS55" s="3542"/>
      <c r="AT55" s="3542"/>
      <c r="AU55" s="3542"/>
      <c r="AV55" s="3542"/>
      <c r="AW55" s="3542"/>
      <c r="AX55" s="3542"/>
      <c r="AY55" s="3542"/>
      <c r="AZ55" s="385"/>
      <c r="BB55" s="384"/>
      <c r="BC55" s="384"/>
      <c r="BD55" s="384"/>
      <c r="BE55" s="384"/>
      <c r="BF55" s="384"/>
      <c r="BG55" s="384"/>
      <c r="BH55" s="384"/>
      <c r="BI55" s="384"/>
      <c r="BJ55" s="384"/>
    </row>
    <row r="56" spans="2:73" ht="18" customHeight="1" x14ac:dyDescent="0.2">
      <c r="B56" s="3580"/>
      <c r="C56" s="3581"/>
      <c r="D56" s="3581"/>
      <c r="E56" s="3581"/>
      <c r="F56" s="3581"/>
      <c r="G56" s="3581"/>
      <c r="H56" s="3581"/>
      <c r="I56" s="3581"/>
      <c r="J56" s="3581"/>
      <c r="K56" s="3581"/>
      <c r="L56" s="3582"/>
      <c r="M56" s="667"/>
      <c r="N56" s="668"/>
      <c r="O56" s="3542"/>
      <c r="P56" s="3542"/>
      <c r="Q56" s="3542"/>
      <c r="R56" s="3542"/>
      <c r="S56" s="3542"/>
      <c r="T56" s="3542"/>
      <c r="U56" s="3542"/>
      <c r="V56" s="3542"/>
      <c r="W56" s="3542"/>
      <c r="X56" s="3542"/>
      <c r="Y56" s="3542"/>
      <c r="Z56" s="3542"/>
      <c r="AA56" s="3542"/>
      <c r="AB56" s="3542"/>
      <c r="AC56" s="3542"/>
      <c r="AD56" s="3542"/>
      <c r="AE56" s="3542"/>
      <c r="AF56" s="3542"/>
      <c r="AG56" s="3542"/>
      <c r="AH56" s="3542"/>
      <c r="AI56" s="3542"/>
      <c r="AJ56" s="3542"/>
      <c r="AK56" s="3542"/>
      <c r="AL56" s="3542"/>
      <c r="AM56" s="3542"/>
      <c r="AN56" s="3542"/>
      <c r="AO56" s="3542"/>
      <c r="AP56" s="3542"/>
      <c r="AQ56" s="3542"/>
      <c r="AR56" s="3542"/>
      <c r="AS56" s="3542"/>
      <c r="AT56" s="3542"/>
      <c r="AU56" s="3542"/>
      <c r="AV56" s="3542"/>
      <c r="AW56" s="3542"/>
      <c r="AX56" s="3542"/>
      <c r="AY56" s="3542"/>
      <c r="AZ56" s="677"/>
      <c r="BB56" s="384"/>
      <c r="BC56" s="384"/>
      <c r="BD56" s="384"/>
      <c r="BE56" s="384"/>
      <c r="BF56" s="384"/>
      <c r="BG56" s="384"/>
      <c r="BH56" s="384"/>
      <c r="BI56" s="384"/>
      <c r="BJ56" s="384"/>
    </row>
    <row r="57" spans="2:73" s="675" customFormat="1" ht="2.25" customHeight="1" x14ac:dyDescent="0.2">
      <c r="B57" s="3580"/>
      <c r="C57" s="3581"/>
      <c r="D57" s="3581"/>
      <c r="E57" s="3581"/>
      <c r="F57" s="3581"/>
      <c r="G57" s="3581"/>
      <c r="H57" s="3581"/>
      <c r="I57" s="3581"/>
      <c r="J57" s="3581"/>
      <c r="K57" s="3581"/>
      <c r="L57" s="3582"/>
      <c r="M57" s="665"/>
      <c r="N57" s="666"/>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74"/>
      <c r="AY57" s="674"/>
      <c r="AZ57" s="401"/>
      <c r="BB57" s="384"/>
      <c r="BC57" s="384"/>
      <c r="BD57" s="384"/>
      <c r="BE57" s="384"/>
      <c r="BF57" s="384"/>
      <c r="BG57" s="384"/>
      <c r="BH57" s="384"/>
      <c r="BI57" s="384"/>
      <c r="BJ57" s="384"/>
    </row>
    <row r="58" spans="2:73" ht="31.5" customHeight="1" x14ac:dyDescent="0.2">
      <c r="B58" s="3580"/>
      <c r="C58" s="3581"/>
      <c r="D58" s="3581"/>
      <c r="E58" s="3581"/>
      <c r="F58" s="3581"/>
      <c r="G58" s="3581"/>
      <c r="H58" s="3581"/>
      <c r="I58" s="3581"/>
      <c r="J58" s="3581"/>
      <c r="K58" s="3581"/>
      <c r="L58" s="3582"/>
      <c r="M58" s="3543"/>
      <c r="N58" s="3544"/>
      <c r="O58" s="3545" t="s">
        <v>711</v>
      </c>
      <c r="P58" s="3545"/>
      <c r="Q58" s="3545"/>
      <c r="R58" s="3545"/>
      <c r="S58" s="3545"/>
      <c r="T58" s="3545"/>
      <c r="U58" s="3545"/>
      <c r="V58" s="3545"/>
      <c r="W58" s="3545"/>
      <c r="X58" s="3545"/>
      <c r="Y58" s="3545"/>
      <c r="Z58" s="3545"/>
      <c r="AA58" s="3545"/>
      <c r="AB58" s="3545"/>
      <c r="AC58" s="3545"/>
      <c r="AD58" s="3545"/>
      <c r="AE58" s="3545"/>
      <c r="AF58" s="3545"/>
      <c r="AG58" s="3545"/>
      <c r="AH58" s="3545"/>
      <c r="AI58" s="3545"/>
      <c r="AJ58" s="3545"/>
      <c r="AK58" s="3545"/>
      <c r="AL58" s="3545"/>
      <c r="AM58" s="3545"/>
      <c r="AN58" s="3545"/>
      <c r="AO58" s="3545"/>
      <c r="AP58" s="3545"/>
      <c r="AQ58" s="3545"/>
      <c r="AR58" s="3545"/>
      <c r="AS58" s="3545"/>
      <c r="AT58" s="3545"/>
      <c r="AU58" s="3545"/>
      <c r="AV58" s="3545"/>
      <c r="AW58" s="3545"/>
      <c r="AX58" s="3545"/>
      <c r="AY58" s="3545"/>
      <c r="AZ58" s="406"/>
      <c r="BB58" s="384"/>
      <c r="BC58" s="384"/>
      <c r="BD58" s="384"/>
      <c r="BE58" s="384"/>
      <c r="BF58" s="384"/>
      <c r="BG58" s="384"/>
      <c r="BH58" s="384"/>
      <c r="BI58" s="384"/>
      <c r="BJ58" s="384"/>
    </row>
    <row r="59" spans="2:73" ht="40.5" customHeight="1" x14ac:dyDescent="0.2">
      <c r="B59" s="3580"/>
      <c r="C59" s="3581"/>
      <c r="D59" s="3581"/>
      <c r="E59" s="3581"/>
      <c r="F59" s="3581"/>
      <c r="G59" s="3581"/>
      <c r="H59" s="3581"/>
      <c r="I59" s="3581"/>
      <c r="J59" s="3581"/>
      <c r="K59" s="3581"/>
      <c r="L59" s="3582"/>
      <c r="M59" s="3546"/>
      <c r="N59" s="3547"/>
      <c r="O59" s="3548" t="s">
        <v>559</v>
      </c>
      <c r="P59" s="3548"/>
      <c r="Q59" s="3548"/>
      <c r="R59" s="3548"/>
      <c r="S59" s="3548"/>
      <c r="T59" s="3548"/>
      <c r="U59" s="3548"/>
      <c r="V59" s="3548"/>
      <c r="W59" s="3548"/>
      <c r="X59" s="3548"/>
      <c r="Y59" s="3548"/>
      <c r="Z59" s="3548"/>
      <c r="AA59" s="3548"/>
      <c r="AB59" s="3548"/>
      <c r="AC59" s="3548"/>
      <c r="AD59" s="3548"/>
      <c r="AE59" s="3548"/>
      <c r="AF59" s="3548"/>
      <c r="AG59" s="3548"/>
      <c r="AH59" s="3548"/>
      <c r="AI59" s="3548"/>
      <c r="AJ59" s="3548"/>
      <c r="AK59" s="3548"/>
      <c r="AL59" s="3548"/>
      <c r="AM59" s="3548"/>
      <c r="AN59" s="3548"/>
      <c r="AO59" s="3548"/>
      <c r="AP59" s="3548"/>
      <c r="AQ59" s="3548"/>
      <c r="AR59" s="3548"/>
      <c r="AS59" s="3548"/>
      <c r="AT59" s="3548"/>
      <c r="AU59" s="3548"/>
      <c r="AV59" s="3548"/>
      <c r="AW59" s="3548"/>
      <c r="AX59" s="3548"/>
      <c r="AY59" s="3548"/>
      <c r="AZ59" s="405"/>
      <c r="BB59" s="384"/>
      <c r="BC59" s="384"/>
      <c r="BD59" s="384"/>
      <c r="BE59" s="384"/>
      <c r="BF59" s="384"/>
      <c r="BG59" s="384"/>
      <c r="BH59" s="384"/>
      <c r="BI59" s="384"/>
      <c r="BJ59" s="384"/>
    </row>
    <row r="60" spans="2:73" ht="16.5" customHeight="1" x14ac:dyDescent="0.2">
      <c r="B60" s="3580"/>
      <c r="C60" s="3581"/>
      <c r="D60" s="3581"/>
      <c r="E60" s="3581"/>
      <c r="F60" s="3581"/>
      <c r="G60" s="3581"/>
      <c r="H60" s="3581"/>
      <c r="I60" s="3581"/>
      <c r="J60" s="3581"/>
      <c r="K60" s="3581"/>
      <c r="L60" s="3582"/>
      <c r="M60" s="404"/>
      <c r="N60" s="403"/>
      <c r="O60" s="402"/>
      <c r="P60" s="3553" t="s">
        <v>946</v>
      </c>
      <c r="Q60" s="3554"/>
      <c r="R60" s="3554"/>
      <c r="S60" s="3554"/>
      <c r="T60" s="3554"/>
      <c r="U60" s="3554"/>
      <c r="V60" s="3554"/>
      <c r="W60" s="3554"/>
      <c r="X60" s="3554"/>
      <c r="Y60" s="3554"/>
      <c r="Z60" s="3554"/>
      <c r="AA60" s="3554"/>
      <c r="AB60" s="3541" t="s">
        <v>558</v>
      </c>
      <c r="AC60" s="3541"/>
      <c r="AD60" s="3541"/>
      <c r="AE60" s="3541"/>
      <c r="AF60" s="3541"/>
      <c r="AG60" s="3541"/>
      <c r="AH60" s="3541"/>
      <c r="AI60" s="3541"/>
      <c r="AJ60" s="3541"/>
      <c r="AK60" s="3541"/>
      <c r="AL60" s="402"/>
      <c r="AM60" s="3554" t="s">
        <v>557</v>
      </c>
      <c r="AN60" s="3554"/>
      <c r="AO60" s="3554"/>
      <c r="AP60" s="3554"/>
      <c r="AQ60" s="3554"/>
      <c r="AR60" s="3554"/>
      <c r="AS60" s="3554"/>
      <c r="AT60" s="3554"/>
      <c r="AU60" s="3554"/>
      <c r="AV60" s="3554"/>
      <c r="AW60" s="3554"/>
      <c r="AX60" s="3554"/>
      <c r="AY60" s="3554"/>
      <c r="AZ60" s="401"/>
      <c r="BB60" s="384"/>
      <c r="BC60" s="384"/>
      <c r="BD60" s="384"/>
      <c r="BE60" s="384"/>
      <c r="BF60" s="384"/>
      <c r="BG60" s="384"/>
      <c r="BH60" s="384"/>
      <c r="BI60" s="384"/>
      <c r="BJ60" s="384"/>
    </row>
    <row r="61" spans="2:73" ht="58.5" customHeight="1" thickBot="1" x14ac:dyDescent="0.25">
      <c r="B61" s="3583"/>
      <c r="C61" s="3584"/>
      <c r="D61" s="3584"/>
      <c r="E61" s="3584"/>
      <c r="F61" s="3584"/>
      <c r="G61" s="3584"/>
      <c r="H61" s="3584"/>
      <c r="I61" s="3584"/>
      <c r="J61" s="3584"/>
      <c r="K61" s="3584"/>
      <c r="L61" s="3585"/>
      <c r="M61" s="3549"/>
      <c r="N61" s="3550"/>
      <c r="O61" s="3551" t="s">
        <v>977</v>
      </c>
      <c r="P61" s="3552"/>
      <c r="Q61" s="3552"/>
      <c r="R61" s="3552"/>
      <c r="S61" s="3552"/>
      <c r="T61" s="3552"/>
      <c r="U61" s="3552"/>
      <c r="V61" s="3552"/>
      <c r="W61" s="3552"/>
      <c r="X61" s="3552"/>
      <c r="Y61" s="3552"/>
      <c r="Z61" s="3552"/>
      <c r="AA61" s="3552"/>
      <c r="AB61" s="3552"/>
      <c r="AC61" s="3552"/>
      <c r="AD61" s="3552"/>
      <c r="AE61" s="3552"/>
      <c r="AF61" s="3552"/>
      <c r="AG61" s="3552"/>
      <c r="AH61" s="3552"/>
      <c r="AI61" s="3552"/>
      <c r="AJ61" s="3552"/>
      <c r="AK61" s="3552"/>
      <c r="AL61" s="3552"/>
      <c r="AM61" s="3552"/>
      <c r="AN61" s="3552"/>
      <c r="AO61" s="3552"/>
      <c r="AP61" s="3552"/>
      <c r="AQ61" s="3552"/>
      <c r="AR61" s="3552"/>
      <c r="AS61" s="3552"/>
      <c r="AT61" s="3552"/>
      <c r="AU61" s="3552"/>
      <c r="AV61" s="3552"/>
      <c r="AW61" s="3552"/>
      <c r="AX61" s="3552"/>
      <c r="AY61" s="3552"/>
      <c r="AZ61" s="400"/>
      <c r="BB61" s="384"/>
      <c r="BC61" s="384"/>
      <c r="BD61" s="384"/>
      <c r="BE61" s="384"/>
      <c r="BF61" s="384"/>
      <c r="BG61" s="384"/>
      <c r="BH61" s="384"/>
      <c r="BI61" s="384"/>
      <c r="BJ61" s="384"/>
    </row>
    <row r="62" spans="2:73" s="638" customFormat="1" ht="23.25" customHeight="1" x14ac:dyDescent="0.2">
      <c r="B62" s="3511" t="s">
        <v>591</v>
      </c>
      <c r="C62" s="3512"/>
      <c r="D62" s="3512"/>
      <c r="E62" s="3512"/>
      <c r="F62" s="3512"/>
      <c r="G62" s="3512"/>
      <c r="H62" s="3512"/>
      <c r="I62" s="3512"/>
      <c r="J62" s="3512"/>
      <c r="K62" s="3512"/>
      <c r="L62" s="3512"/>
      <c r="M62" s="3512"/>
      <c r="N62" s="3512"/>
      <c r="O62" s="3512"/>
      <c r="P62" s="3512"/>
      <c r="Q62" s="3512"/>
      <c r="R62" s="3512"/>
      <c r="S62" s="3512"/>
      <c r="T62" s="3512"/>
      <c r="U62" s="3512"/>
      <c r="V62" s="3512"/>
      <c r="W62" s="3512"/>
      <c r="X62" s="3512"/>
      <c r="Y62" s="3512"/>
      <c r="Z62" s="3512"/>
      <c r="AA62" s="3512"/>
      <c r="AB62" s="3512"/>
      <c r="AC62" s="3512"/>
      <c r="AD62" s="3512"/>
      <c r="AE62" s="3512"/>
      <c r="AF62" s="3512"/>
      <c r="AG62" s="3512"/>
      <c r="AH62" s="3512"/>
      <c r="AI62" s="3512"/>
      <c r="AJ62" s="3512"/>
      <c r="AK62" s="3512"/>
      <c r="AL62" s="3512"/>
      <c r="AM62" s="3512"/>
      <c r="AN62" s="3512"/>
      <c r="AO62" s="3512"/>
      <c r="AP62" s="3512"/>
      <c r="AQ62" s="3512"/>
      <c r="AR62" s="3512"/>
      <c r="AS62" s="3512"/>
      <c r="AT62" s="3512"/>
      <c r="AU62" s="3512"/>
      <c r="AV62" s="3512"/>
      <c r="AW62" s="708" t="s">
        <v>771</v>
      </c>
      <c r="AX62" s="634" t="s">
        <v>11</v>
      </c>
      <c r="AY62" s="633">
        <v>3</v>
      </c>
      <c r="AZ62" s="709"/>
    </row>
    <row r="63" spans="2:73" s="638" customFormat="1" ht="23.25" customHeight="1" thickBot="1" x14ac:dyDescent="0.25">
      <c r="B63" s="3513" t="s">
        <v>590</v>
      </c>
      <c r="C63" s="3514"/>
      <c r="D63" s="3514"/>
      <c r="E63" s="3514"/>
      <c r="F63" s="3514"/>
      <c r="G63" s="3514"/>
      <c r="H63" s="3514"/>
      <c r="I63" s="3514"/>
      <c r="J63" s="3514"/>
      <c r="K63" s="3514"/>
      <c r="L63" s="3514"/>
      <c r="M63" s="3514"/>
      <c r="N63" s="3514"/>
      <c r="O63" s="3514"/>
      <c r="P63" s="3514"/>
      <c r="Q63" s="3514"/>
      <c r="R63" s="3514"/>
      <c r="S63" s="3514"/>
      <c r="T63" s="3514"/>
      <c r="U63" s="3514"/>
      <c r="V63" s="3514"/>
      <c r="W63" s="3514"/>
      <c r="X63" s="3514"/>
      <c r="Y63" s="3514"/>
      <c r="Z63" s="3514"/>
      <c r="AA63" s="3514"/>
      <c r="AB63" s="3514"/>
      <c r="AC63" s="3514"/>
      <c r="AD63" s="3514"/>
      <c r="AE63" s="3514"/>
      <c r="AF63" s="3514"/>
      <c r="AG63" s="3514"/>
      <c r="AH63" s="3514"/>
      <c r="AI63" s="3514"/>
      <c r="AJ63" s="3514"/>
      <c r="AK63" s="3514"/>
      <c r="AL63" s="3514"/>
      <c r="AM63" s="3514"/>
      <c r="AN63" s="3514"/>
      <c r="AO63" s="3514"/>
      <c r="AP63" s="3515"/>
      <c r="AQ63" s="2947" t="s">
        <v>25</v>
      </c>
      <c r="AR63" s="2948"/>
      <c r="AS63" s="2948"/>
      <c r="AT63" s="2948"/>
      <c r="AU63" s="2948"/>
      <c r="AV63" s="2948"/>
      <c r="AW63" s="2948"/>
      <c r="AX63" s="2941">
        <f>Tabelle1!I6</f>
        <v>1</v>
      </c>
      <c r="AY63" s="2941"/>
      <c r="AZ63" s="815"/>
    </row>
    <row r="64" spans="2:73" s="637" customFormat="1" ht="21" customHeight="1" x14ac:dyDescent="0.2">
      <c r="B64" s="3516" t="s">
        <v>539</v>
      </c>
      <c r="C64" s="3517"/>
      <c r="D64" s="3517"/>
      <c r="E64" s="3517"/>
      <c r="F64" s="3517"/>
      <c r="G64" s="3517"/>
      <c r="H64" s="3517"/>
      <c r="I64" s="3517"/>
      <c r="J64" s="3517"/>
      <c r="K64" s="3517"/>
      <c r="L64" s="3517"/>
      <c r="M64" s="3518" t="str">
        <f>M3</f>
        <v>E4171801296</v>
      </c>
      <c r="N64" s="3519"/>
      <c r="O64" s="3519"/>
      <c r="P64" s="3519"/>
      <c r="Q64" s="3519"/>
      <c r="R64" s="3519"/>
      <c r="S64" s="3519"/>
      <c r="T64" s="3520">
        <f>T3</f>
        <v>0</v>
      </c>
      <c r="U64" s="3521"/>
      <c r="V64" s="3521"/>
      <c r="W64" s="3521"/>
      <c r="X64" s="3521"/>
      <c r="Y64" s="3521"/>
      <c r="Z64" s="3521"/>
      <c r="AA64" s="3521"/>
      <c r="AB64" s="3521"/>
      <c r="AC64" s="3521"/>
      <c r="AD64" s="3521"/>
      <c r="AE64" s="3521"/>
      <c r="AF64" s="3521"/>
      <c r="AG64" s="3521"/>
      <c r="AH64" s="3521"/>
      <c r="AI64" s="3521"/>
      <c r="AJ64" s="3521"/>
      <c r="AK64" s="3521"/>
      <c r="AL64" s="3521"/>
      <c r="AM64" s="3521"/>
      <c r="AN64" s="3521"/>
      <c r="AO64" s="3521"/>
      <c r="AP64" s="3521"/>
      <c r="AQ64" s="3521"/>
      <c r="AR64" s="3521"/>
      <c r="AS64" s="3521"/>
      <c r="AT64" s="3521"/>
      <c r="AU64" s="3521"/>
      <c r="AV64" s="3521"/>
      <c r="AW64" s="3521"/>
      <c r="AX64" s="3521"/>
      <c r="AY64" s="3521"/>
      <c r="AZ64" s="3522"/>
      <c r="BA64" s="638"/>
      <c r="BB64" s="636"/>
      <c r="BC64" s="636"/>
      <c r="BD64" s="636"/>
      <c r="BE64" s="636"/>
      <c r="BF64" s="636"/>
      <c r="BG64" s="636"/>
      <c r="BH64" s="636"/>
      <c r="BI64" s="636"/>
      <c r="BJ64" s="636"/>
      <c r="BK64" s="636"/>
      <c r="BL64" s="636"/>
      <c r="BM64" s="636"/>
      <c r="BN64" s="636"/>
      <c r="BO64" s="636"/>
      <c r="BP64" s="636"/>
      <c r="BQ64" s="636"/>
      <c r="BR64" s="636"/>
      <c r="BS64" s="636"/>
      <c r="BT64" s="636"/>
      <c r="BU64" s="381"/>
    </row>
    <row r="65" spans="2:62" s="637" customFormat="1" ht="18" customHeight="1" x14ac:dyDescent="0.2">
      <c r="B65" s="3523" t="s">
        <v>3</v>
      </c>
      <c r="C65" s="3524"/>
      <c r="D65" s="3524"/>
      <c r="E65" s="3524"/>
      <c r="F65" s="3524"/>
      <c r="G65" s="3524"/>
      <c r="H65" s="3524"/>
      <c r="I65" s="3524"/>
      <c r="J65" s="3524"/>
      <c r="K65" s="3524"/>
      <c r="L65" s="3525"/>
      <c r="M65" s="3526" t="s">
        <v>4</v>
      </c>
      <c r="N65" s="3527"/>
      <c r="O65" s="3527"/>
      <c r="P65" s="3527"/>
      <c r="Q65" s="3527"/>
      <c r="R65" s="3527"/>
      <c r="S65" s="3527"/>
      <c r="T65" s="3527"/>
      <c r="U65" s="3527"/>
      <c r="V65" s="3527"/>
      <c r="W65" s="3527"/>
      <c r="X65" s="3527"/>
      <c r="Y65" s="383"/>
      <c r="Z65" s="3528">
        <f>Tabelle1!D3</f>
        <v>0</v>
      </c>
      <c r="AA65" s="3528"/>
      <c r="AB65" s="3528"/>
      <c r="AC65" s="3528"/>
      <c r="AD65" s="3528"/>
      <c r="AE65" s="3528"/>
      <c r="AF65" s="3528"/>
      <c r="AG65" s="3528"/>
      <c r="AH65" s="3528"/>
      <c r="AI65" s="3528"/>
      <c r="AJ65" s="3528"/>
      <c r="AK65" s="3528"/>
      <c r="AL65" s="3528"/>
      <c r="AM65" s="3528"/>
      <c r="AN65" s="3528"/>
      <c r="AO65" s="3528"/>
      <c r="AP65" s="3528"/>
      <c r="AQ65" s="3528"/>
      <c r="AR65" s="3528"/>
      <c r="AS65" s="3528"/>
      <c r="AT65" s="3528"/>
      <c r="AU65" s="3528"/>
      <c r="AV65" s="3528"/>
      <c r="AW65" s="3528"/>
      <c r="AX65" s="3528"/>
      <c r="AY65" s="3528"/>
      <c r="AZ65" s="3529"/>
    </row>
    <row r="66" spans="2:62" s="637" customFormat="1" ht="18" customHeight="1" x14ac:dyDescent="0.2">
      <c r="B66" s="2936"/>
      <c r="C66" s="2937"/>
      <c r="D66" s="2937"/>
      <c r="E66" s="2937"/>
      <c r="F66" s="2937"/>
      <c r="G66" s="2937"/>
      <c r="H66" s="2937"/>
      <c r="I66" s="2937"/>
      <c r="J66" s="2937"/>
      <c r="K66" s="2937"/>
      <c r="L66" s="2938"/>
      <c r="M66" s="3016" t="s">
        <v>5</v>
      </c>
      <c r="N66" s="3017"/>
      <c r="O66" s="3017"/>
      <c r="P66" s="3017"/>
      <c r="Q66" s="3017"/>
      <c r="R66" s="3017"/>
      <c r="S66" s="3017"/>
      <c r="T66" s="3017"/>
      <c r="U66" s="3017"/>
      <c r="V66" s="3017"/>
      <c r="W66" s="3017"/>
      <c r="X66" s="3017"/>
      <c r="Y66" s="2963" t="s">
        <v>59</v>
      </c>
      <c r="Z66" s="2963"/>
      <c r="AA66" s="232"/>
      <c r="AB66" s="3530">
        <v>99310</v>
      </c>
      <c r="AC66" s="3531"/>
      <c r="AD66" s="3531"/>
      <c r="AE66" s="3531"/>
      <c r="AF66" s="247"/>
      <c r="AG66" s="3017" t="s">
        <v>0</v>
      </c>
      <c r="AH66" s="3017"/>
      <c r="AI66" s="3017"/>
      <c r="AJ66" s="3017"/>
      <c r="AK66" s="3017"/>
      <c r="AL66" s="3017"/>
      <c r="AM66" s="3017"/>
      <c r="AN66" s="3017"/>
      <c r="AO66" s="3017"/>
      <c r="AP66" s="3017"/>
      <c r="AQ66" s="3017"/>
      <c r="AR66" s="3017"/>
      <c r="AS66" s="3017"/>
      <c r="AT66" s="3017"/>
      <c r="AU66" s="3017"/>
      <c r="AV66" s="3017"/>
      <c r="AW66" s="3017"/>
      <c r="AX66" s="3017"/>
      <c r="AY66" s="3017"/>
      <c r="AZ66" s="3532"/>
    </row>
    <row r="67" spans="2:62" s="637" customFormat="1" ht="18" customHeight="1" x14ac:dyDescent="0.2">
      <c r="B67" s="2409"/>
      <c r="C67" s="2410"/>
      <c r="D67" s="2410"/>
      <c r="E67" s="2410"/>
      <c r="F67" s="2410"/>
      <c r="G67" s="2410"/>
      <c r="H67" s="2410"/>
      <c r="I67" s="2410"/>
      <c r="J67" s="2410"/>
      <c r="K67" s="2410"/>
      <c r="L67" s="2411"/>
      <c r="M67" s="3533" t="s">
        <v>28</v>
      </c>
      <c r="N67" s="3534"/>
      <c r="O67" s="3534"/>
      <c r="P67" s="3534"/>
      <c r="Q67" s="3534"/>
      <c r="R67" s="3534"/>
      <c r="S67" s="3534"/>
      <c r="T67" s="3534"/>
      <c r="U67" s="3534"/>
      <c r="V67" s="3534"/>
      <c r="W67" s="3534"/>
      <c r="X67" s="3534"/>
      <c r="Y67" s="377"/>
      <c r="Z67" s="3535">
        <f>Tabelle1!H3</f>
        <v>0</v>
      </c>
      <c r="AA67" s="3535"/>
      <c r="AB67" s="3535"/>
      <c r="AC67" s="3535"/>
      <c r="AD67" s="3535"/>
      <c r="AE67" s="3535"/>
      <c r="AF67" s="3535"/>
      <c r="AG67" s="3535"/>
      <c r="AH67" s="3535"/>
      <c r="AI67" s="3535"/>
      <c r="AJ67" s="3535"/>
      <c r="AK67" s="3535"/>
      <c r="AL67" s="380"/>
      <c r="AM67" s="3557">
        <f>Tabelle1!I3</f>
        <v>0</v>
      </c>
      <c r="AN67" s="3557"/>
      <c r="AO67" s="380"/>
      <c r="AP67" s="3558">
        <f>Tabelle1!J3</f>
        <v>0</v>
      </c>
      <c r="AQ67" s="3558"/>
      <c r="AR67" s="3558"/>
      <c r="AS67" s="3558"/>
      <c r="AT67" s="3558"/>
      <c r="AU67" s="3558"/>
      <c r="AV67" s="3558"/>
      <c r="AW67" s="3558"/>
      <c r="AX67" s="3558"/>
      <c r="AY67" s="3558"/>
      <c r="AZ67" s="3559"/>
    </row>
    <row r="68" spans="2:62" ht="18" customHeight="1" x14ac:dyDescent="0.2">
      <c r="B68" s="388"/>
      <c r="C68" s="3647" t="s">
        <v>556</v>
      </c>
      <c r="D68" s="3647"/>
      <c r="E68" s="3647" t="s">
        <v>964</v>
      </c>
      <c r="F68" s="3647"/>
      <c r="G68" s="3647"/>
      <c r="H68" s="3647"/>
      <c r="I68" s="3647"/>
      <c r="J68" s="3647"/>
      <c r="K68" s="3647"/>
      <c r="L68" s="3647"/>
      <c r="M68" s="3647"/>
      <c r="N68" s="3647"/>
      <c r="O68" s="3647"/>
      <c r="P68" s="3647"/>
      <c r="Q68" s="3647"/>
      <c r="R68" s="3647"/>
      <c r="S68" s="3647"/>
      <c r="T68" s="3647"/>
      <c r="U68" s="3647"/>
      <c r="V68" s="3647"/>
      <c r="W68" s="3647"/>
      <c r="X68" s="3647"/>
      <c r="Y68" s="3647"/>
      <c r="Z68" s="3647"/>
      <c r="AA68" s="3647"/>
      <c r="AB68" s="3647"/>
      <c r="AC68" s="3647"/>
      <c r="AD68" s="3647"/>
      <c r="AE68" s="3647"/>
      <c r="AF68" s="3647"/>
      <c r="AG68" s="3647"/>
      <c r="AH68" s="3647"/>
      <c r="AI68" s="3647"/>
      <c r="AJ68" s="3647"/>
      <c r="AK68" s="3647"/>
      <c r="AL68" s="3647"/>
      <c r="AM68" s="3647"/>
      <c r="AN68" s="3647"/>
      <c r="AO68" s="3647"/>
      <c r="AP68" s="3647"/>
      <c r="AQ68" s="3647"/>
      <c r="AR68" s="3647"/>
      <c r="AS68" s="3647"/>
      <c r="AT68" s="3647"/>
      <c r="AU68" s="3647"/>
      <c r="AV68" s="3647"/>
      <c r="AW68" s="3647"/>
      <c r="AX68" s="3647"/>
      <c r="AY68" s="3647"/>
      <c r="AZ68" s="385"/>
      <c r="BB68" s="384"/>
      <c r="BC68" s="384"/>
      <c r="BD68" s="384"/>
      <c r="BE68" s="384"/>
      <c r="BF68" s="384"/>
      <c r="BG68" s="384"/>
      <c r="BH68" s="384"/>
      <c r="BI68" s="384"/>
      <c r="BJ68" s="384"/>
    </row>
    <row r="69" spans="2:62" ht="18" customHeight="1" x14ac:dyDescent="0.2">
      <c r="B69" s="388"/>
      <c r="C69" s="387"/>
      <c r="D69" s="387"/>
      <c r="E69" s="3615" t="s">
        <v>965</v>
      </c>
      <c r="F69" s="3596"/>
      <c r="G69" s="3596"/>
      <c r="H69" s="3596"/>
      <c r="I69" s="3596"/>
      <c r="J69" s="3596"/>
      <c r="K69" s="3596"/>
      <c r="L69" s="3596"/>
      <c r="M69" s="3596"/>
      <c r="N69" s="3596"/>
      <c r="O69" s="3596"/>
      <c r="P69" s="3596"/>
      <c r="Q69" s="3596"/>
      <c r="R69" s="3596"/>
      <c r="S69" s="3596"/>
      <c r="T69" s="3596"/>
      <c r="U69" s="3596"/>
      <c r="V69" s="3596"/>
      <c r="W69" s="3596"/>
      <c r="X69" s="3596"/>
      <c r="Y69" s="3596"/>
      <c r="Z69" s="3596"/>
      <c r="AA69" s="3596"/>
      <c r="AB69" s="3596"/>
      <c r="AC69" s="3596"/>
      <c r="AD69" s="3596"/>
      <c r="AE69" s="3596"/>
      <c r="AF69" s="3596"/>
      <c r="AG69" s="3596"/>
      <c r="AH69" s="3596"/>
      <c r="AI69" s="3596"/>
      <c r="AJ69" s="3596"/>
      <c r="AK69" s="3596"/>
      <c r="AL69" s="3596"/>
      <c r="AM69" s="3596"/>
      <c r="AN69" s="3596"/>
      <c r="AO69" s="3596"/>
      <c r="AP69" s="3596"/>
      <c r="AQ69" s="3596"/>
      <c r="AR69" s="3596"/>
      <c r="AS69" s="3596"/>
      <c r="AT69" s="3596"/>
      <c r="AU69" s="3596"/>
      <c r="AV69" s="3596"/>
      <c r="AW69" s="3596"/>
      <c r="AX69" s="3596"/>
      <c r="AY69" s="3596"/>
      <c r="AZ69" s="385"/>
      <c r="BB69" s="384"/>
      <c r="BC69" s="384"/>
      <c r="BD69" s="384"/>
      <c r="BE69" s="384"/>
      <c r="BF69" s="384"/>
      <c r="BG69" s="384"/>
      <c r="BH69" s="384"/>
      <c r="BI69" s="384"/>
      <c r="BJ69" s="384"/>
    </row>
    <row r="70" spans="2:62" ht="41.25" customHeight="1" x14ac:dyDescent="0.2">
      <c r="B70" s="388"/>
      <c r="C70" s="387"/>
      <c r="D70" s="387"/>
      <c r="E70" s="3616" t="s">
        <v>555</v>
      </c>
      <c r="F70" s="3616"/>
      <c r="G70" s="3616"/>
      <c r="H70" s="3616"/>
      <c r="I70" s="3616"/>
      <c r="J70" s="3616"/>
      <c r="K70" s="3616"/>
      <c r="L70" s="3616"/>
      <c r="M70" s="3616"/>
      <c r="N70" s="3616"/>
      <c r="O70" s="3616"/>
      <c r="P70" s="3616"/>
      <c r="Q70" s="3616"/>
      <c r="R70" s="3616"/>
      <c r="S70" s="3616"/>
      <c r="T70" s="3616"/>
      <c r="U70" s="3616"/>
      <c r="V70" s="3616"/>
      <c r="W70" s="3616"/>
      <c r="X70" s="3616"/>
      <c r="Y70" s="3616"/>
      <c r="Z70" s="3616"/>
      <c r="AA70" s="3616"/>
      <c r="AB70" s="3616"/>
      <c r="AC70" s="3616"/>
      <c r="AD70" s="3616"/>
      <c r="AE70" s="3616"/>
      <c r="AF70" s="3616"/>
      <c r="AG70" s="3616"/>
      <c r="AH70" s="3616"/>
      <c r="AI70" s="3616"/>
      <c r="AJ70" s="3616"/>
      <c r="AK70" s="3616"/>
      <c r="AL70" s="3616"/>
      <c r="AM70" s="3616"/>
      <c r="AN70" s="3616"/>
      <c r="AO70" s="3616"/>
      <c r="AP70" s="3616"/>
      <c r="AQ70" s="3616"/>
      <c r="AR70" s="3616"/>
      <c r="AS70" s="3616"/>
      <c r="AT70" s="3616"/>
      <c r="AU70" s="3616"/>
      <c r="AV70" s="3616"/>
      <c r="AW70" s="3616"/>
      <c r="AX70" s="3616"/>
      <c r="AY70" s="3616"/>
      <c r="AZ70" s="385"/>
      <c r="BB70" s="384"/>
      <c r="BC70" s="384"/>
      <c r="BD70" s="384"/>
      <c r="BE70" s="384"/>
      <c r="BF70" s="384"/>
      <c r="BG70" s="384"/>
      <c r="BH70" s="384"/>
      <c r="BI70" s="384"/>
      <c r="BJ70" s="384"/>
    </row>
    <row r="71" spans="2:62" ht="1.5" customHeight="1" x14ac:dyDescent="0.2">
      <c r="B71" s="3696"/>
      <c r="C71" s="3697"/>
      <c r="D71" s="3697"/>
      <c r="E71" s="3697"/>
      <c r="F71" s="3697"/>
      <c r="G71" s="3697"/>
      <c r="H71" s="3697"/>
      <c r="I71" s="3697"/>
      <c r="J71" s="3697"/>
      <c r="K71" s="3697"/>
      <c r="L71" s="3697"/>
      <c r="M71" s="3697"/>
      <c r="N71" s="3697"/>
      <c r="O71" s="3697"/>
      <c r="P71" s="3697"/>
      <c r="Q71" s="3697"/>
      <c r="R71" s="3697"/>
      <c r="S71" s="3697"/>
      <c r="T71" s="3697"/>
      <c r="U71" s="3697"/>
      <c r="V71" s="3697"/>
      <c r="W71" s="3697"/>
      <c r="X71" s="3697"/>
      <c r="Y71" s="3697"/>
      <c r="Z71" s="3697"/>
      <c r="AA71" s="3697"/>
      <c r="AB71" s="3697"/>
      <c r="AC71" s="3697"/>
      <c r="AD71" s="3697"/>
      <c r="AE71" s="3697"/>
      <c r="AF71" s="3697"/>
      <c r="AG71" s="3697"/>
      <c r="AH71" s="3697"/>
      <c r="AI71" s="3697"/>
      <c r="AJ71" s="3697"/>
      <c r="AK71" s="3697"/>
      <c r="AL71" s="3697"/>
      <c r="AM71" s="3697"/>
      <c r="AN71" s="3697"/>
      <c r="AO71" s="3697"/>
      <c r="AP71" s="3697"/>
      <c r="AQ71" s="3697"/>
      <c r="AR71" s="3697"/>
      <c r="AS71" s="3697"/>
      <c r="AT71" s="3697"/>
      <c r="AU71" s="3697"/>
      <c r="AV71" s="3697"/>
      <c r="AW71" s="3697"/>
      <c r="AX71" s="3697"/>
      <c r="AY71" s="3697"/>
      <c r="AZ71" s="3698"/>
      <c r="BB71" s="384"/>
      <c r="BC71" s="384"/>
      <c r="BD71" s="384"/>
      <c r="BE71" s="384"/>
      <c r="BF71" s="384"/>
      <c r="BG71" s="384"/>
      <c r="BH71" s="384"/>
      <c r="BI71" s="384"/>
      <c r="BJ71" s="384"/>
    </row>
    <row r="72" spans="2:62" ht="86.25" customHeight="1" x14ac:dyDescent="0.2">
      <c r="B72" s="388"/>
      <c r="C72" s="387"/>
      <c r="D72" s="387"/>
      <c r="E72" s="3620" t="s">
        <v>554</v>
      </c>
      <c r="F72" s="3620"/>
      <c r="G72" s="3620"/>
      <c r="H72" s="3620"/>
      <c r="I72" s="3620"/>
      <c r="J72" s="3620"/>
      <c r="K72" s="3620"/>
      <c r="L72" s="3620"/>
      <c r="M72" s="3620"/>
      <c r="N72" s="3620"/>
      <c r="O72" s="3620"/>
      <c r="P72" s="3620"/>
      <c r="Q72" s="3620"/>
      <c r="R72" s="3620"/>
      <c r="S72" s="3620"/>
      <c r="T72" s="3620"/>
      <c r="U72" s="3620"/>
      <c r="V72" s="3620"/>
      <c r="W72" s="3620"/>
      <c r="X72" s="3620"/>
      <c r="Y72" s="3620"/>
      <c r="Z72" s="3620"/>
      <c r="AA72" s="3620"/>
      <c r="AB72" s="3620"/>
      <c r="AC72" s="3620"/>
      <c r="AD72" s="3620"/>
      <c r="AE72" s="3620"/>
      <c r="AF72" s="3620"/>
      <c r="AG72" s="3620"/>
      <c r="AH72" s="3620"/>
      <c r="AI72" s="3620"/>
      <c r="AJ72" s="3620"/>
      <c r="AK72" s="3620"/>
      <c r="AL72" s="3620"/>
      <c r="AM72" s="3620"/>
      <c r="AN72" s="3620"/>
      <c r="AO72" s="3620"/>
      <c r="AP72" s="3620"/>
      <c r="AQ72" s="3620"/>
      <c r="AR72" s="3620"/>
      <c r="AS72" s="3620"/>
      <c r="AT72" s="3620"/>
      <c r="AU72" s="3620"/>
      <c r="AV72" s="3620"/>
      <c r="AW72" s="3620"/>
      <c r="AX72" s="3620"/>
      <c r="AY72" s="3620"/>
      <c r="AZ72" s="385"/>
      <c r="BB72" s="384"/>
      <c r="BC72" s="384"/>
      <c r="BD72" s="384"/>
      <c r="BE72" s="384"/>
      <c r="BF72" s="384"/>
      <c r="BG72" s="384"/>
      <c r="BH72" s="384"/>
      <c r="BI72" s="384"/>
      <c r="BJ72" s="384"/>
    </row>
    <row r="73" spans="2:62" ht="18" customHeight="1" x14ac:dyDescent="0.2">
      <c r="B73" s="388"/>
      <c r="C73" s="387"/>
      <c r="D73" s="387"/>
      <c r="E73" s="3596" t="s">
        <v>553</v>
      </c>
      <c r="F73" s="3596"/>
      <c r="G73" s="3596"/>
      <c r="H73" s="3596"/>
      <c r="I73" s="3596"/>
      <c r="J73" s="3596"/>
      <c r="K73" s="3596"/>
      <c r="L73" s="3596"/>
      <c r="M73" s="3596"/>
      <c r="N73" s="3596"/>
      <c r="O73" s="3596"/>
      <c r="P73" s="3596"/>
      <c r="Q73" s="3596"/>
      <c r="R73" s="3596"/>
      <c r="S73" s="3596"/>
      <c r="T73" s="3596"/>
      <c r="U73" s="3596"/>
      <c r="V73" s="3596"/>
      <c r="W73" s="3596"/>
      <c r="X73" s="3596"/>
      <c r="Y73" s="3596"/>
      <c r="Z73" s="3596"/>
      <c r="AA73" s="3596"/>
      <c r="AB73" s="3596"/>
      <c r="AC73" s="3596"/>
      <c r="AD73" s="3596"/>
      <c r="AE73" s="3596"/>
      <c r="AF73" s="3596"/>
      <c r="AG73" s="3596"/>
      <c r="AH73" s="3596"/>
      <c r="AI73" s="3596"/>
      <c r="AJ73" s="3596"/>
      <c r="AK73" s="3596"/>
      <c r="AL73" s="3596"/>
      <c r="AM73" s="3596"/>
      <c r="AN73" s="3596"/>
      <c r="AO73" s="3596"/>
      <c r="AP73" s="3596"/>
      <c r="AQ73" s="3596"/>
      <c r="AR73" s="3596"/>
      <c r="AS73" s="3596"/>
      <c r="AT73" s="3596"/>
      <c r="AU73" s="3596"/>
      <c r="AV73" s="3596"/>
      <c r="AW73" s="3596"/>
      <c r="AX73" s="3596"/>
      <c r="AY73" s="3596"/>
      <c r="AZ73" s="385"/>
      <c r="BB73" s="384"/>
      <c r="BC73" s="384"/>
      <c r="BD73" s="384"/>
      <c r="BE73" s="384"/>
      <c r="BF73" s="384"/>
      <c r="BG73" s="384"/>
      <c r="BH73" s="384"/>
      <c r="BI73" s="384"/>
      <c r="BJ73" s="384"/>
    </row>
    <row r="74" spans="2:62" ht="27.75" customHeight="1" x14ac:dyDescent="0.2">
      <c r="B74" s="388"/>
      <c r="C74" s="387"/>
      <c r="D74" s="387"/>
      <c r="E74" s="387"/>
      <c r="F74" s="399" t="s">
        <v>552</v>
      </c>
      <c r="G74" s="387"/>
      <c r="H74" s="3617" t="s">
        <v>966</v>
      </c>
      <c r="I74" s="3616"/>
      <c r="J74" s="3616"/>
      <c r="K74" s="3616"/>
      <c r="L74" s="3616"/>
      <c r="M74" s="3616"/>
      <c r="N74" s="3616"/>
      <c r="O74" s="3616"/>
      <c r="P74" s="3616"/>
      <c r="Q74" s="3616"/>
      <c r="R74" s="3616"/>
      <c r="S74" s="3616"/>
      <c r="T74" s="3616"/>
      <c r="U74" s="3616"/>
      <c r="V74" s="3616"/>
      <c r="W74" s="3616"/>
      <c r="X74" s="3616"/>
      <c r="Y74" s="3616"/>
      <c r="Z74" s="3616"/>
      <c r="AA74" s="3616"/>
      <c r="AB74" s="3616"/>
      <c r="AC74" s="3616"/>
      <c r="AD74" s="3616"/>
      <c r="AE74" s="3616"/>
      <c r="AF74" s="3616"/>
      <c r="AG74" s="3616"/>
      <c r="AH74" s="3616"/>
      <c r="AI74" s="3616"/>
      <c r="AJ74" s="3616"/>
      <c r="AK74" s="3616"/>
      <c r="AL74" s="3616"/>
      <c r="AM74" s="3616"/>
      <c r="AN74" s="3616"/>
      <c r="AO74" s="3616"/>
      <c r="AP74" s="3616"/>
      <c r="AQ74" s="3616"/>
      <c r="AR74" s="3616"/>
      <c r="AS74" s="3616"/>
      <c r="AT74" s="3616"/>
      <c r="AU74" s="3616"/>
      <c r="AV74" s="3616"/>
      <c r="AW74" s="3616"/>
      <c r="AX74" s="3616"/>
      <c r="AY74" s="3616"/>
      <c r="AZ74" s="385"/>
      <c r="BB74" s="384"/>
      <c r="BC74" s="384"/>
      <c r="BD74" s="384"/>
      <c r="BE74" s="384"/>
      <c r="BF74" s="384"/>
      <c r="BG74" s="384"/>
      <c r="BH74" s="384"/>
      <c r="BI74" s="384"/>
      <c r="BJ74" s="384"/>
    </row>
    <row r="75" spans="2:62" ht="27.75" customHeight="1" x14ac:dyDescent="0.2">
      <c r="B75" s="388"/>
      <c r="C75" s="387"/>
      <c r="D75" s="387"/>
      <c r="E75" s="387"/>
      <c r="F75" s="399" t="s">
        <v>551</v>
      </c>
      <c r="G75" s="387"/>
      <c r="H75" s="3617" t="s">
        <v>967</v>
      </c>
      <c r="I75" s="3616"/>
      <c r="J75" s="3616"/>
      <c r="K75" s="3616"/>
      <c r="L75" s="3616"/>
      <c r="M75" s="3616"/>
      <c r="N75" s="3616"/>
      <c r="O75" s="3616"/>
      <c r="P75" s="3616"/>
      <c r="Q75" s="3616"/>
      <c r="R75" s="3616"/>
      <c r="S75" s="3616"/>
      <c r="T75" s="3616"/>
      <c r="U75" s="3616"/>
      <c r="V75" s="3616"/>
      <c r="W75" s="3616"/>
      <c r="X75" s="3616"/>
      <c r="Y75" s="3616"/>
      <c r="Z75" s="3616"/>
      <c r="AA75" s="3616"/>
      <c r="AB75" s="3616"/>
      <c r="AC75" s="3616"/>
      <c r="AD75" s="3616"/>
      <c r="AE75" s="3616"/>
      <c r="AF75" s="3616"/>
      <c r="AG75" s="3616"/>
      <c r="AH75" s="3616"/>
      <c r="AI75" s="3616"/>
      <c r="AJ75" s="3616"/>
      <c r="AK75" s="3616"/>
      <c r="AL75" s="3616"/>
      <c r="AM75" s="3616"/>
      <c r="AN75" s="3616"/>
      <c r="AO75" s="3616"/>
      <c r="AP75" s="3616"/>
      <c r="AQ75" s="3616"/>
      <c r="AR75" s="3616"/>
      <c r="AS75" s="3616"/>
      <c r="AT75" s="3616"/>
      <c r="AU75" s="3616"/>
      <c r="AV75" s="3616"/>
      <c r="AW75" s="3616"/>
      <c r="AX75" s="3616"/>
      <c r="AY75" s="3616"/>
      <c r="AZ75" s="385"/>
      <c r="BB75" s="384"/>
      <c r="BC75" s="384"/>
      <c r="BD75" s="384"/>
      <c r="BE75" s="384"/>
      <c r="BF75" s="384"/>
      <c r="BG75" s="384"/>
      <c r="BH75" s="384"/>
      <c r="BI75" s="384"/>
      <c r="BJ75" s="384"/>
    </row>
    <row r="76" spans="2:62" ht="27.75" customHeight="1" x14ac:dyDescent="0.2">
      <c r="B76" s="388"/>
      <c r="C76" s="387"/>
      <c r="D76" s="387"/>
      <c r="E76" s="387"/>
      <c r="F76" s="399" t="s">
        <v>550</v>
      </c>
      <c r="G76" s="387"/>
      <c r="H76" s="3616" t="s">
        <v>549</v>
      </c>
      <c r="I76" s="3616"/>
      <c r="J76" s="3616"/>
      <c r="K76" s="3616"/>
      <c r="L76" s="3616"/>
      <c r="M76" s="3616"/>
      <c r="N76" s="3616"/>
      <c r="O76" s="3616"/>
      <c r="P76" s="3616"/>
      <c r="Q76" s="3616"/>
      <c r="R76" s="3616"/>
      <c r="S76" s="3616"/>
      <c r="T76" s="3616"/>
      <c r="U76" s="3616"/>
      <c r="V76" s="3616"/>
      <c r="W76" s="3616"/>
      <c r="X76" s="3616"/>
      <c r="Y76" s="3616"/>
      <c r="Z76" s="3616"/>
      <c r="AA76" s="3616"/>
      <c r="AB76" s="3616"/>
      <c r="AC76" s="3616"/>
      <c r="AD76" s="3616"/>
      <c r="AE76" s="3616"/>
      <c r="AF76" s="3616"/>
      <c r="AG76" s="3616"/>
      <c r="AH76" s="3616"/>
      <c r="AI76" s="3616"/>
      <c r="AJ76" s="3616"/>
      <c r="AK76" s="3616"/>
      <c r="AL76" s="3616"/>
      <c r="AM76" s="3616"/>
      <c r="AN76" s="3616"/>
      <c r="AO76" s="3616"/>
      <c r="AP76" s="3616"/>
      <c r="AQ76" s="3616"/>
      <c r="AR76" s="3616"/>
      <c r="AS76" s="3616"/>
      <c r="AT76" s="3616"/>
      <c r="AU76" s="3616"/>
      <c r="AV76" s="3616"/>
      <c r="AW76" s="3616"/>
      <c r="AX76" s="3616"/>
      <c r="AY76" s="3616"/>
      <c r="AZ76" s="385"/>
      <c r="BB76" s="384"/>
      <c r="BC76" s="384"/>
      <c r="BD76" s="384"/>
      <c r="BE76" s="384"/>
      <c r="BF76" s="384"/>
      <c r="BG76" s="384"/>
      <c r="BH76" s="384"/>
      <c r="BI76" s="384"/>
      <c r="BJ76" s="384"/>
    </row>
    <row r="77" spans="2:62" ht="13.5" customHeight="1" x14ac:dyDescent="0.2">
      <c r="B77" s="388"/>
      <c r="C77" s="387"/>
      <c r="D77" s="387"/>
      <c r="E77" s="387"/>
      <c r="F77" s="399" t="s">
        <v>548</v>
      </c>
      <c r="G77" s="387"/>
      <c r="H77" s="3617" t="s">
        <v>968</v>
      </c>
      <c r="I77" s="3616"/>
      <c r="J77" s="3616"/>
      <c r="K77" s="3616"/>
      <c r="L77" s="3616"/>
      <c r="M77" s="3616"/>
      <c r="N77" s="3616"/>
      <c r="O77" s="3616"/>
      <c r="P77" s="3616"/>
      <c r="Q77" s="3616"/>
      <c r="R77" s="3616"/>
      <c r="S77" s="3616"/>
      <c r="T77" s="3616"/>
      <c r="U77" s="3616"/>
      <c r="V77" s="3616"/>
      <c r="W77" s="3616"/>
      <c r="X77" s="3616"/>
      <c r="Y77" s="3616"/>
      <c r="Z77" s="3616"/>
      <c r="AA77" s="3616"/>
      <c r="AB77" s="3616"/>
      <c r="AC77" s="3616"/>
      <c r="AD77" s="3616"/>
      <c r="AE77" s="3616"/>
      <c r="AF77" s="3616"/>
      <c r="AG77" s="3616"/>
      <c r="AH77" s="3616"/>
      <c r="AI77" s="3616"/>
      <c r="AJ77" s="3616"/>
      <c r="AK77" s="3616"/>
      <c r="AL77" s="3616"/>
      <c r="AM77" s="3616"/>
      <c r="AN77" s="3616"/>
      <c r="AO77" s="3616"/>
      <c r="AP77" s="3616"/>
      <c r="AQ77" s="3616"/>
      <c r="AR77" s="3616"/>
      <c r="AS77" s="3616"/>
      <c r="AT77" s="3616"/>
      <c r="AU77" s="3616"/>
      <c r="AV77" s="3616"/>
      <c r="AW77" s="3616"/>
      <c r="AX77" s="3616"/>
      <c r="AY77" s="3616"/>
      <c r="AZ77" s="385"/>
      <c r="BB77" s="384"/>
      <c r="BC77" s="384"/>
      <c r="BD77" s="384"/>
      <c r="BE77" s="384"/>
      <c r="BF77" s="384"/>
      <c r="BG77" s="384"/>
      <c r="BH77" s="384"/>
      <c r="BI77" s="384"/>
      <c r="BJ77" s="384"/>
    </row>
    <row r="78" spans="2:62" ht="39" customHeight="1" x14ac:dyDescent="0.2">
      <c r="B78" s="388"/>
      <c r="C78" s="387"/>
      <c r="D78" s="387"/>
      <c r="E78" s="387"/>
      <c r="F78" s="387"/>
      <c r="G78" s="387"/>
      <c r="H78" s="3646" t="s">
        <v>546</v>
      </c>
      <c r="I78" s="3646"/>
      <c r="J78" s="3616" t="s">
        <v>547</v>
      </c>
      <c r="K78" s="3616"/>
      <c r="L78" s="3616"/>
      <c r="M78" s="3616"/>
      <c r="N78" s="3616"/>
      <c r="O78" s="3616"/>
      <c r="P78" s="3616"/>
      <c r="Q78" s="3616"/>
      <c r="R78" s="3616"/>
      <c r="S78" s="3616"/>
      <c r="T78" s="3616"/>
      <c r="U78" s="3616"/>
      <c r="V78" s="3616"/>
      <c r="W78" s="3616"/>
      <c r="X78" s="3616"/>
      <c r="Y78" s="3616"/>
      <c r="Z78" s="3616"/>
      <c r="AA78" s="3616"/>
      <c r="AB78" s="3616"/>
      <c r="AC78" s="3616"/>
      <c r="AD78" s="3616"/>
      <c r="AE78" s="3616"/>
      <c r="AF78" s="3616"/>
      <c r="AG78" s="3616"/>
      <c r="AH78" s="3616"/>
      <c r="AI78" s="3616"/>
      <c r="AJ78" s="3616"/>
      <c r="AK78" s="3616"/>
      <c r="AL78" s="3616"/>
      <c r="AM78" s="3616"/>
      <c r="AN78" s="3616"/>
      <c r="AO78" s="3616"/>
      <c r="AP78" s="3616"/>
      <c r="AQ78" s="3616"/>
      <c r="AR78" s="3616"/>
      <c r="AS78" s="3616"/>
      <c r="AT78" s="3616"/>
      <c r="AU78" s="3616"/>
      <c r="AV78" s="3616"/>
      <c r="AW78" s="3616"/>
      <c r="AX78" s="3616"/>
      <c r="AY78" s="3616"/>
      <c r="AZ78" s="385"/>
      <c r="BB78" s="384"/>
      <c r="BC78" s="384"/>
      <c r="BD78" s="384"/>
      <c r="BE78" s="384"/>
      <c r="BF78" s="384"/>
      <c r="BG78" s="384"/>
      <c r="BH78" s="384"/>
      <c r="BI78" s="384"/>
      <c r="BJ78" s="384"/>
    </row>
    <row r="79" spans="2:62" s="394" customFormat="1" ht="39" customHeight="1" x14ac:dyDescent="0.2">
      <c r="B79" s="398"/>
      <c r="C79" s="397"/>
      <c r="D79" s="397"/>
      <c r="E79" s="397"/>
      <c r="F79" s="397"/>
      <c r="G79" s="397"/>
      <c r="H79" s="3641" t="s">
        <v>546</v>
      </c>
      <c r="I79" s="3641"/>
      <c r="J79" s="3642" t="s">
        <v>545</v>
      </c>
      <c r="K79" s="3642"/>
      <c r="L79" s="3642"/>
      <c r="M79" s="3642"/>
      <c r="N79" s="3642"/>
      <c r="O79" s="3642"/>
      <c r="P79" s="3642"/>
      <c r="Q79" s="3642"/>
      <c r="R79" s="3642"/>
      <c r="S79" s="3642"/>
      <c r="T79" s="3642"/>
      <c r="U79" s="3642"/>
      <c r="V79" s="3642"/>
      <c r="W79" s="3642"/>
      <c r="X79" s="3642"/>
      <c r="Y79" s="3642"/>
      <c r="Z79" s="3642"/>
      <c r="AA79" s="3642"/>
      <c r="AB79" s="3642"/>
      <c r="AC79" s="3642"/>
      <c r="AD79" s="3642"/>
      <c r="AE79" s="3642"/>
      <c r="AF79" s="3642"/>
      <c r="AG79" s="3642"/>
      <c r="AH79" s="3642"/>
      <c r="AI79" s="3642"/>
      <c r="AJ79" s="3642"/>
      <c r="AK79" s="3642"/>
      <c r="AL79" s="3642"/>
      <c r="AM79" s="3642"/>
      <c r="AN79" s="3642"/>
      <c r="AO79" s="3642"/>
      <c r="AP79" s="3642"/>
      <c r="AQ79" s="3642"/>
      <c r="AR79" s="3642"/>
      <c r="AS79" s="3642"/>
      <c r="AT79" s="3642"/>
      <c r="AU79" s="3642"/>
      <c r="AV79" s="3642"/>
      <c r="AW79" s="3642"/>
      <c r="AX79" s="3642"/>
      <c r="AY79" s="3642"/>
      <c r="AZ79" s="396"/>
      <c r="BB79" s="395"/>
      <c r="BC79" s="395"/>
      <c r="BD79" s="395"/>
      <c r="BE79" s="395"/>
      <c r="BF79" s="395"/>
      <c r="BG79" s="395"/>
      <c r="BH79" s="395"/>
      <c r="BI79" s="395"/>
      <c r="BJ79" s="395"/>
    </row>
    <row r="80" spans="2:62" ht="18" customHeight="1" x14ac:dyDescent="0.2">
      <c r="B80" s="393"/>
      <c r="C80" s="3643" t="s">
        <v>544</v>
      </c>
      <c r="D80" s="3643"/>
      <c r="E80" s="3644" t="s">
        <v>543</v>
      </c>
      <c r="F80" s="3643"/>
      <c r="G80" s="3643"/>
      <c r="H80" s="3643"/>
      <c r="I80" s="3643"/>
      <c r="J80" s="3643"/>
      <c r="K80" s="3643"/>
      <c r="L80" s="3643"/>
      <c r="M80" s="3643"/>
      <c r="N80" s="3643"/>
      <c r="O80" s="3643"/>
      <c r="P80" s="3643"/>
      <c r="Q80" s="3643"/>
      <c r="R80" s="3643"/>
      <c r="S80" s="3643"/>
      <c r="T80" s="3643"/>
      <c r="U80" s="3643"/>
      <c r="V80" s="3643"/>
      <c r="W80" s="3643"/>
      <c r="X80" s="3643"/>
      <c r="Y80" s="3643"/>
      <c r="Z80" s="3643"/>
      <c r="AA80" s="3643"/>
      <c r="AB80" s="3643"/>
      <c r="AC80" s="3643"/>
      <c r="AD80" s="3643"/>
      <c r="AE80" s="3643"/>
      <c r="AF80" s="3643"/>
      <c r="AG80" s="3643"/>
      <c r="AH80" s="3643"/>
      <c r="AI80" s="3643"/>
      <c r="AJ80" s="3643"/>
      <c r="AK80" s="3643"/>
      <c r="AL80" s="3643"/>
      <c r="AM80" s="3643"/>
      <c r="AN80" s="3643"/>
      <c r="AO80" s="3643"/>
      <c r="AP80" s="3643"/>
      <c r="AQ80" s="3643"/>
      <c r="AR80" s="3643"/>
      <c r="AS80" s="3643"/>
      <c r="AT80" s="3643"/>
      <c r="AU80" s="3643"/>
      <c r="AV80" s="3643"/>
      <c r="AW80" s="3643"/>
      <c r="AX80" s="3643"/>
      <c r="AY80" s="3643"/>
      <c r="AZ80" s="392"/>
      <c r="BB80" s="384"/>
      <c r="BC80" s="384"/>
      <c r="BD80" s="384"/>
      <c r="BE80" s="384"/>
      <c r="BF80" s="384"/>
      <c r="BG80" s="384"/>
      <c r="BH80" s="384"/>
      <c r="BI80" s="384"/>
      <c r="BJ80" s="384"/>
    </row>
    <row r="81" spans="2:62" ht="42" customHeight="1" x14ac:dyDescent="0.2">
      <c r="B81" s="391"/>
      <c r="C81" s="390"/>
      <c r="D81" s="390"/>
      <c r="E81" s="3645" t="s">
        <v>542</v>
      </c>
      <c r="F81" s="3645"/>
      <c r="G81" s="3645"/>
      <c r="H81" s="3645"/>
      <c r="I81" s="3645"/>
      <c r="J81" s="3645"/>
      <c r="K81" s="3645"/>
      <c r="L81" s="3645"/>
      <c r="M81" s="3645"/>
      <c r="N81" s="3645"/>
      <c r="O81" s="3645"/>
      <c r="P81" s="3645"/>
      <c r="Q81" s="3645"/>
      <c r="R81" s="3645"/>
      <c r="S81" s="3645"/>
      <c r="T81" s="3645"/>
      <c r="U81" s="3645"/>
      <c r="V81" s="3645"/>
      <c r="W81" s="3645"/>
      <c r="X81" s="3645"/>
      <c r="Y81" s="3645"/>
      <c r="Z81" s="3645"/>
      <c r="AA81" s="3645"/>
      <c r="AB81" s="3645"/>
      <c r="AC81" s="3645"/>
      <c r="AD81" s="3645"/>
      <c r="AE81" s="3645"/>
      <c r="AF81" s="3645"/>
      <c r="AG81" s="3645"/>
      <c r="AH81" s="3645"/>
      <c r="AI81" s="3645"/>
      <c r="AJ81" s="3645"/>
      <c r="AK81" s="3645"/>
      <c r="AL81" s="3645"/>
      <c r="AM81" s="3645"/>
      <c r="AN81" s="3645"/>
      <c r="AO81" s="3645"/>
      <c r="AP81" s="3645"/>
      <c r="AQ81" s="3645"/>
      <c r="AR81" s="3645"/>
      <c r="AS81" s="3645"/>
      <c r="AT81" s="3645"/>
      <c r="AU81" s="3645"/>
      <c r="AV81" s="3645"/>
      <c r="AW81" s="3645"/>
      <c r="AX81" s="3645"/>
      <c r="AY81" s="3645"/>
      <c r="AZ81" s="389"/>
      <c r="BB81" s="384"/>
      <c r="BC81" s="384"/>
      <c r="BD81" s="384"/>
      <c r="BE81" s="384"/>
      <c r="BF81" s="384"/>
      <c r="BG81" s="384"/>
      <c r="BH81" s="384"/>
      <c r="BI81" s="384"/>
      <c r="BJ81" s="384"/>
    </row>
    <row r="82" spans="2:62" ht="33.75" customHeight="1" x14ac:dyDescent="0.2">
      <c r="B82" s="388"/>
      <c r="C82" s="3618" t="s">
        <v>969</v>
      </c>
      <c r="D82" s="3619"/>
      <c r="E82" s="3619"/>
      <c r="F82" s="3619"/>
      <c r="G82" s="3619"/>
      <c r="H82" s="3619"/>
      <c r="I82" s="3619"/>
      <c r="J82" s="3619"/>
      <c r="K82" s="3619"/>
      <c r="L82" s="3619"/>
      <c r="M82" s="3619"/>
      <c r="N82" s="3619"/>
      <c r="O82" s="3619"/>
      <c r="P82" s="3619"/>
      <c r="Q82" s="3619"/>
      <c r="R82" s="3619"/>
      <c r="S82" s="3619"/>
      <c r="T82" s="3619"/>
      <c r="U82" s="3619"/>
      <c r="V82" s="3619"/>
      <c r="W82" s="3619"/>
      <c r="X82" s="3619"/>
      <c r="Y82" s="3619"/>
      <c r="Z82" s="3619"/>
      <c r="AA82" s="3619"/>
      <c r="AB82" s="3619"/>
      <c r="AC82" s="3619"/>
      <c r="AD82" s="3619"/>
      <c r="AE82" s="3619"/>
      <c r="AF82" s="3619"/>
      <c r="AG82" s="3619"/>
      <c r="AH82" s="3619"/>
      <c r="AI82" s="3619"/>
      <c r="AJ82" s="3619"/>
      <c r="AK82" s="3619"/>
      <c r="AL82" s="3619"/>
      <c r="AM82" s="3619"/>
      <c r="AN82" s="3619"/>
      <c r="AO82" s="3619"/>
      <c r="AP82" s="3619"/>
      <c r="AQ82" s="3619"/>
      <c r="AR82" s="3619"/>
      <c r="AS82" s="3619"/>
      <c r="AT82" s="3619"/>
      <c r="AU82" s="3619"/>
      <c r="AV82" s="3619"/>
      <c r="AW82" s="3619"/>
      <c r="AX82" s="3619"/>
      <c r="AY82" s="3619"/>
      <c r="AZ82" s="385"/>
      <c r="BB82" s="384"/>
      <c r="BC82" s="384"/>
      <c r="BD82" s="384"/>
      <c r="BE82" s="384"/>
      <c r="BF82" s="384"/>
      <c r="BG82" s="384"/>
      <c r="BH82" s="384"/>
      <c r="BI82" s="384"/>
      <c r="BJ82" s="384"/>
    </row>
    <row r="83" spans="2:62" ht="59.25" customHeight="1" x14ac:dyDescent="0.2">
      <c r="B83" s="388"/>
      <c r="C83" s="3620" t="s">
        <v>541</v>
      </c>
      <c r="D83" s="3620"/>
      <c r="E83" s="3620"/>
      <c r="F83" s="3620"/>
      <c r="G83" s="3620"/>
      <c r="H83" s="3620"/>
      <c r="I83" s="3620"/>
      <c r="J83" s="3620"/>
      <c r="K83" s="3620"/>
      <c r="L83" s="3620"/>
      <c r="M83" s="3620"/>
      <c r="N83" s="3620"/>
      <c r="O83" s="3620"/>
      <c r="P83" s="3620"/>
      <c r="Q83" s="3620"/>
      <c r="R83" s="3620"/>
      <c r="S83" s="3620"/>
      <c r="T83" s="3620"/>
      <c r="U83" s="3620"/>
      <c r="V83" s="3620"/>
      <c r="W83" s="3620"/>
      <c r="X83" s="3620"/>
      <c r="Y83" s="3620"/>
      <c r="Z83" s="3620"/>
      <c r="AA83" s="3620"/>
      <c r="AB83" s="3620"/>
      <c r="AC83" s="3620"/>
      <c r="AD83" s="3620"/>
      <c r="AE83" s="3620"/>
      <c r="AF83" s="3620"/>
      <c r="AG83" s="3620"/>
      <c r="AH83" s="3620"/>
      <c r="AI83" s="3620"/>
      <c r="AJ83" s="3620"/>
      <c r="AK83" s="3620"/>
      <c r="AL83" s="3620"/>
      <c r="AM83" s="3620"/>
      <c r="AN83" s="3620"/>
      <c r="AO83" s="3620"/>
      <c r="AP83" s="3620"/>
      <c r="AQ83" s="3620"/>
      <c r="AR83" s="3620"/>
      <c r="AS83" s="3620"/>
      <c r="AT83" s="3620"/>
      <c r="AU83" s="3620"/>
      <c r="AV83" s="3620"/>
      <c r="AW83" s="3620"/>
      <c r="AX83" s="3620"/>
      <c r="AY83" s="3620"/>
      <c r="AZ83" s="385"/>
      <c r="BB83" s="384"/>
      <c r="BC83" s="384"/>
      <c r="BD83" s="384"/>
      <c r="BE83" s="384"/>
      <c r="BF83" s="384"/>
      <c r="BG83" s="384"/>
      <c r="BH83" s="384"/>
      <c r="BI83" s="384"/>
      <c r="BJ83" s="384"/>
    </row>
    <row r="84" spans="2:62" ht="15" customHeight="1" x14ac:dyDescent="0.2">
      <c r="B84" s="388"/>
      <c r="C84" s="387"/>
      <c r="D84" s="3639"/>
      <c r="E84" s="3639"/>
      <c r="F84" s="3639"/>
      <c r="G84" s="3639"/>
      <c r="H84" s="3639"/>
      <c r="I84" s="3639"/>
      <c r="J84" s="3639"/>
      <c r="K84" s="3639"/>
      <c r="L84" s="3639"/>
      <c r="M84" s="3639"/>
      <c r="N84" s="3639"/>
      <c r="O84" s="3639"/>
      <c r="P84" s="3639"/>
      <c r="Q84" s="3639"/>
      <c r="R84" s="3639"/>
      <c r="S84" s="3639"/>
      <c r="T84" s="3639"/>
      <c r="U84" s="3639"/>
      <c r="V84" s="3639"/>
      <c r="W84" s="3639"/>
      <c r="X84" s="3639"/>
      <c r="Y84" s="3639"/>
      <c r="Z84" s="3639"/>
      <c r="AA84" s="3639"/>
      <c r="AB84" s="3639"/>
      <c r="AC84" s="3639"/>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5"/>
      <c r="BB84" s="384"/>
      <c r="BC84" s="384"/>
      <c r="BD84" s="384"/>
      <c r="BE84" s="384"/>
      <c r="BF84" s="384"/>
      <c r="BG84" s="384"/>
      <c r="BH84" s="384"/>
      <c r="BI84" s="384"/>
      <c r="BJ84" s="384"/>
    </row>
    <row r="85" spans="2:62" ht="10.5" customHeight="1" x14ac:dyDescent="0.2">
      <c r="B85" s="368"/>
      <c r="C85" s="366"/>
      <c r="D85" s="3621" t="s">
        <v>540</v>
      </c>
      <c r="E85" s="3621"/>
      <c r="F85" s="3621"/>
      <c r="G85" s="3621"/>
      <c r="H85" s="3621"/>
      <c r="I85" s="3621"/>
      <c r="J85" s="3621"/>
      <c r="K85" s="3621"/>
      <c r="L85" s="3621"/>
      <c r="M85" s="3621"/>
      <c r="N85" s="3621"/>
      <c r="O85" s="3621"/>
      <c r="P85" s="3621"/>
      <c r="Q85" s="3621"/>
      <c r="R85" s="3621"/>
      <c r="S85" s="3621"/>
      <c r="T85" s="3621"/>
      <c r="U85" s="3621"/>
      <c r="V85" s="3621"/>
      <c r="W85" s="3621"/>
      <c r="X85" s="3621"/>
      <c r="Y85" s="3621"/>
      <c r="Z85" s="3621"/>
      <c r="AA85" s="3621"/>
      <c r="AB85" s="3621"/>
      <c r="AC85" s="3621"/>
      <c r="AD85" s="366"/>
      <c r="AE85" s="366"/>
      <c r="AF85" s="366"/>
      <c r="AG85" s="366"/>
      <c r="AH85" s="366"/>
      <c r="AI85" s="366"/>
      <c r="AJ85" s="366"/>
      <c r="AK85" s="366"/>
      <c r="AL85" s="366"/>
      <c r="AM85" s="366"/>
      <c r="AN85" s="366"/>
      <c r="AO85" s="366"/>
      <c r="AP85" s="367"/>
      <c r="AQ85" s="367"/>
      <c r="AR85" s="367"/>
      <c r="AS85" s="367"/>
      <c r="AT85" s="366"/>
      <c r="AU85" s="366"/>
      <c r="AV85" s="366"/>
      <c r="AW85" s="366"/>
      <c r="AX85" s="366"/>
      <c r="AY85" s="366"/>
      <c r="AZ85" s="365"/>
    </row>
    <row r="86" spans="2:62" ht="23.25" customHeight="1" x14ac:dyDescent="0.2">
      <c r="B86" s="2936"/>
      <c r="C86" s="2937"/>
      <c r="D86" s="3264"/>
      <c r="E86" s="3264"/>
      <c r="F86" s="3264"/>
      <c r="G86" s="3264"/>
      <c r="H86" s="3264"/>
      <c r="I86" s="3264"/>
      <c r="J86" s="3264"/>
      <c r="K86" s="3264"/>
      <c r="L86" s="3264"/>
      <c r="M86" s="3264"/>
      <c r="N86" s="3264"/>
      <c r="O86" s="3264"/>
      <c r="P86" s="3264"/>
      <c r="Q86" s="3264"/>
      <c r="R86" s="3264"/>
      <c r="S86" s="3264"/>
      <c r="T86" s="3264"/>
      <c r="U86" s="3264"/>
      <c r="V86" s="3264"/>
      <c r="W86" s="3264"/>
      <c r="X86" s="3264"/>
      <c r="Y86" s="3316"/>
      <c r="Z86" s="3316"/>
      <c r="AA86" s="3316"/>
      <c r="AB86" s="3316"/>
      <c r="AC86" s="3638"/>
      <c r="AD86" s="3638"/>
      <c r="AE86" s="3638"/>
      <c r="AF86" s="3638"/>
      <c r="AG86" s="3638"/>
      <c r="AH86" s="3638"/>
      <c r="AI86" s="3638"/>
      <c r="AJ86" s="3638"/>
      <c r="AK86" s="3638"/>
      <c r="AL86" s="3638"/>
      <c r="AM86" s="3638"/>
      <c r="AN86" s="3638"/>
      <c r="AO86" s="3638"/>
      <c r="AP86" s="3638"/>
      <c r="AQ86" s="3638"/>
      <c r="AR86" s="3638"/>
      <c r="AS86" s="3638"/>
      <c r="AT86" s="3638"/>
      <c r="AU86" s="3638"/>
      <c r="AV86" s="3638"/>
      <c r="AW86" s="3638"/>
      <c r="AX86" s="3265"/>
      <c r="AY86" s="3265"/>
      <c r="AZ86" s="3640"/>
    </row>
    <row r="87" spans="2:62" ht="15.75" customHeight="1" x14ac:dyDescent="0.2">
      <c r="B87" s="3635"/>
      <c r="C87" s="3636"/>
      <c r="D87" s="3309" t="s">
        <v>37</v>
      </c>
      <c r="E87" s="3309"/>
      <c r="F87" s="3309"/>
      <c r="G87" s="3309"/>
      <c r="H87" s="3309"/>
      <c r="I87" s="3309"/>
      <c r="J87" s="3309"/>
      <c r="K87" s="3309"/>
      <c r="L87" s="3309"/>
      <c r="M87" s="3309"/>
      <c r="N87" s="3309"/>
      <c r="O87" s="3309"/>
      <c r="P87" s="3309"/>
      <c r="Q87" s="3309"/>
      <c r="R87" s="3309"/>
      <c r="S87" s="3309"/>
      <c r="T87" s="3309"/>
      <c r="U87" s="3309"/>
      <c r="V87" s="3309"/>
      <c r="W87" s="3309"/>
      <c r="X87" s="3309"/>
      <c r="Y87" s="3636"/>
      <c r="Z87" s="3636"/>
      <c r="AA87" s="3636"/>
      <c r="AB87" s="3636"/>
      <c r="AC87" s="3309" t="s">
        <v>135</v>
      </c>
      <c r="AD87" s="3309"/>
      <c r="AE87" s="3309"/>
      <c r="AF87" s="3309"/>
      <c r="AG87" s="3309"/>
      <c r="AH87" s="3309"/>
      <c r="AI87" s="3309"/>
      <c r="AJ87" s="3309"/>
      <c r="AK87" s="3309"/>
      <c r="AL87" s="3309"/>
      <c r="AM87" s="3309"/>
      <c r="AN87" s="3309"/>
      <c r="AO87" s="3309"/>
      <c r="AP87" s="3309"/>
      <c r="AQ87" s="3309"/>
      <c r="AR87" s="3309"/>
      <c r="AS87" s="3309"/>
      <c r="AT87" s="3309"/>
      <c r="AU87" s="3309"/>
      <c r="AV87" s="3309"/>
      <c r="AW87" s="3309"/>
      <c r="AX87" s="3636"/>
      <c r="AY87" s="3636"/>
      <c r="AZ87" s="3637"/>
    </row>
    <row r="88" spans="2:62" ht="3" customHeight="1" thickBot="1" x14ac:dyDescent="0.25">
      <c r="B88" s="664"/>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363"/>
    </row>
  </sheetData>
  <sheetProtection algorithmName="SHA-512" hashValue="5vxEqCv/a7+0k0jzGMZE22aiHAxKMZXkTOSmZkGZ1lcDjFCowF/+NyH8NwqcIjNHe9nKdpqKP5jJt7CdsUX2gA==" saltValue="ewCR9aoDPKvfrW3Dada3Sg==" spinCount="100000" sheet="1" objects="1" scenarios="1" selectLockedCells="1"/>
  <mergeCells count="224">
    <mergeCell ref="AV52:AX52"/>
    <mergeCell ref="AJ52:AU52"/>
    <mergeCell ref="B38:AP38"/>
    <mergeCell ref="O36:AY36"/>
    <mergeCell ref="M28:P28"/>
    <mergeCell ref="Q28:AY28"/>
    <mergeCell ref="O30:AY30"/>
    <mergeCell ref="O24:AZ24"/>
    <mergeCell ref="M24:N27"/>
    <mergeCell ref="W26:Z26"/>
    <mergeCell ref="B31:L31"/>
    <mergeCell ref="O32:AY32"/>
    <mergeCell ref="Q27:AZ27"/>
    <mergeCell ref="AB5:AE5"/>
    <mergeCell ref="Z6:AK6"/>
    <mergeCell ref="B2:AP2"/>
    <mergeCell ref="AQ2:AW2"/>
    <mergeCell ref="AX2:AY2"/>
    <mergeCell ref="B4:L4"/>
    <mergeCell ref="M4:X4"/>
    <mergeCell ref="E73:AY73"/>
    <mergeCell ref="H74:AY74"/>
    <mergeCell ref="M44:N44"/>
    <mergeCell ref="O44:AY44"/>
    <mergeCell ref="B44:L45"/>
    <mergeCell ref="M48:N48"/>
    <mergeCell ref="O48:AY48"/>
    <mergeCell ref="M45:N45"/>
    <mergeCell ref="O45:AY45"/>
    <mergeCell ref="B47:L47"/>
    <mergeCell ref="E72:AY72"/>
    <mergeCell ref="B71:AZ71"/>
    <mergeCell ref="M35:N36"/>
    <mergeCell ref="B49:L51"/>
    <mergeCell ref="Z4:AZ4"/>
    <mergeCell ref="B5:L5"/>
    <mergeCell ref="M5:X5"/>
    <mergeCell ref="Y5:Z5"/>
    <mergeCell ref="B19:G19"/>
    <mergeCell ref="AG5:AZ5"/>
    <mergeCell ref="M52:P52"/>
    <mergeCell ref="Q52:AG52"/>
    <mergeCell ref="M53:N53"/>
    <mergeCell ref="O53:AY53"/>
    <mergeCell ref="Q51:AF51"/>
    <mergeCell ref="M51:P51"/>
    <mergeCell ref="AG51:AI51"/>
    <mergeCell ref="Y9:Z9"/>
    <mergeCell ref="H18:AZ18"/>
    <mergeCell ref="F14:K14"/>
    <mergeCell ref="U14:AZ14"/>
    <mergeCell ref="F15:K15"/>
    <mergeCell ref="U15:AZ15"/>
    <mergeCell ref="L15:T15"/>
    <mergeCell ref="L14:T14"/>
    <mergeCell ref="H20:Q20"/>
    <mergeCell ref="B21:Q21"/>
    <mergeCell ref="R21:AX21"/>
    <mergeCell ref="B22:AZ22"/>
    <mergeCell ref="W33:Z33"/>
    <mergeCell ref="O43:AY43"/>
    <mergeCell ref="E68:AY68"/>
    <mergeCell ref="C68:D68"/>
    <mergeCell ref="AM6:AN6"/>
    <mergeCell ref="AP6:AZ6"/>
    <mergeCell ref="B8:L8"/>
    <mergeCell ref="M8:X8"/>
    <mergeCell ref="Z8:AZ8"/>
    <mergeCell ref="F13:AZ13"/>
    <mergeCell ref="Q12:AG12"/>
    <mergeCell ref="B35:L35"/>
    <mergeCell ref="O35:AY35"/>
    <mergeCell ref="B26:L26"/>
    <mergeCell ref="O23:AZ23"/>
    <mergeCell ref="AA26:AZ26"/>
    <mergeCell ref="AY21:AZ21"/>
    <mergeCell ref="M29:N30"/>
    <mergeCell ref="AH12:AI12"/>
    <mergeCell ref="AJ12:AN12"/>
    <mergeCell ref="AO12:AZ12"/>
    <mergeCell ref="B9:L9"/>
    <mergeCell ref="M9:X9"/>
    <mergeCell ref="B23:L23"/>
    <mergeCell ref="O27:P27"/>
    <mergeCell ref="AA33:AY33"/>
    <mergeCell ref="B87:C87"/>
    <mergeCell ref="D87:X87"/>
    <mergeCell ref="Y87:AB87"/>
    <mergeCell ref="AC87:AW87"/>
    <mergeCell ref="AX87:AZ87"/>
    <mergeCell ref="AC86:AW86"/>
    <mergeCell ref="D84:AC84"/>
    <mergeCell ref="H75:AY75"/>
    <mergeCell ref="B86:C86"/>
    <mergeCell ref="D86:X86"/>
    <mergeCell ref="Y86:AB86"/>
    <mergeCell ref="AX86:AZ86"/>
    <mergeCell ref="H79:I79"/>
    <mergeCell ref="J79:AY79"/>
    <mergeCell ref="C80:D80"/>
    <mergeCell ref="E80:AY80"/>
    <mergeCell ref="E81:AY81"/>
    <mergeCell ref="J78:AY78"/>
    <mergeCell ref="H78:I78"/>
    <mergeCell ref="E69:AY69"/>
    <mergeCell ref="E70:AY70"/>
    <mergeCell ref="H76:AY76"/>
    <mergeCell ref="H77:AY77"/>
    <mergeCell ref="C82:AY82"/>
    <mergeCell ref="C83:AY83"/>
    <mergeCell ref="D85:AC85"/>
    <mergeCell ref="B3:L3"/>
    <mergeCell ref="M3:S3"/>
    <mergeCell ref="T3:AZ3"/>
    <mergeCell ref="C12:P12"/>
    <mergeCell ref="B17:G17"/>
    <mergeCell ref="H17:AZ17"/>
    <mergeCell ref="B18:G18"/>
    <mergeCell ref="B14:E14"/>
    <mergeCell ref="B15:E15"/>
    <mergeCell ref="B10:L10"/>
    <mergeCell ref="M10:X10"/>
    <mergeCell ref="Z10:AI10"/>
    <mergeCell ref="AK10:AZ10"/>
    <mergeCell ref="H16:AZ16"/>
    <mergeCell ref="B16:G16"/>
    <mergeCell ref="B13:E13"/>
    <mergeCell ref="AB9:AE9"/>
    <mergeCell ref="M7:X7"/>
    <mergeCell ref="Z7:AZ7"/>
    <mergeCell ref="B6:L6"/>
    <mergeCell ref="M6:X6"/>
    <mergeCell ref="B64:L64"/>
    <mergeCell ref="M64:S64"/>
    <mergeCell ref="T64:AZ64"/>
    <mergeCell ref="O31:AY31"/>
    <mergeCell ref="M31:N33"/>
    <mergeCell ref="O33:V33"/>
    <mergeCell ref="H19:AZ19"/>
    <mergeCell ref="B20:G20"/>
    <mergeCell ref="R20:AX20"/>
    <mergeCell ref="AY20:AZ20"/>
    <mergeCell ref="M23:N23"/>
    <mergeCell ref="B24:L24"/>
    <mergeCell ref="B27:L27"/>
    <mergeCell ref="B29:L29"/>
    <mergeCell ref="O29:AY29"/>
    <mergeCell ref="O26:V26"/>
    <mergeCell ref="O25:AY25"/>
    <mergeCell ref="C11:AZ11"/>
    <mergeCell ref="B57:L57"/>
    <mergeCell ref="B58:L58"/>
    <mergeCell ref="B65:L65"/>
    <mergeCell ref="M65:X65"/>
    <mergeCell ref="Z65:AZ65"/>
    <mergeCell ref="AM42:AN42"/>
    <mergeCell ref="AP42:AZ42"/>
    <mergeCell ref="M49:N49"/>
    <mergeCell ref="O49:AY49"/>
    <mergeCell ref="M50:N50"/>
    <mergeCell ref="O50:AY50"/>
    <mergeCell ref="B48:L48"/>
    <mergeCell ref="M47:N47"/>
    <mergeCell ref="O47:AY47"/>
    <mergeCell ref="B43:L43"/>
    <mergeCell ref="M43:N43"/>
    <mergeCell ref="M46:AZ46"/>
    <mergeCell ref="B59:L59"/>
    <mergeCell ref="B60:L60"/>
    <mergeCell ref="B61:L61"/>
    <mergeCell ref="B46:L46"/>
    <mergeCell ref="B52:L52"/>
    <mergeCell ref="B53:L53"/>
    <mergeCell ref="B54:L54"/>
    <mergeCell ref="B55:L55"/>
    <mergeCell ref="B56:L56"/>
    <mergeCell ref="B67:L67"/>
    <mergeCell ref="AJ51:AZ51"/>
    <mergeCell ref="AB60:AK60"/>
    <mergeCell ref="O55:AY55"/>
    <mergeCell ref="O56:AY56"/>
    <mergeCell ref="M58:N58"/>
    <mergeCell ref="O58:AY58"/>
    <mergeCell ref="M59:N59"/>
    <mergeCell ref="O59:AY59"/>
    <mergeCell ref="M61:N61"/>
    <mergeCell ref="O61:AY61"/>
    <mergeCell ref="P60:AA60"/>
    <mergeCell ref="AM60:AY60"/>
    <mergeCell ref="M54:N54"/>
    <mergeCell ref="O54:AY54"/>
    <mergeCell ref="M67:X67"/>
    <mergeCell ref="Z67:AK67"/>
    <mergeCell ref="AM67:AN67"/>
    <mergeCell ref="AP67:AZ67"/>
    <mergeCell ref="B66:L66"/>
    <mergeCell ref="M66:X66"/>
    <mergeCell ref="Y66:Z66"/>
    <mergeCell ref="AB66:AE66"/>
    <mergeCell ref="AG66:AZ66"/>
    <mergeCell ref="B1:AV1"/>
    <mergeCell ref="B37:AV37"/>
    <mergeCell ref="B62:AV62"/>
    <mergeCell ref="B63:AP63"/>
    <mergeCell ref="AQ63:AW63"/>
    <mergeCell ref="AX63:AY63"/>
    <mergeCell ref="B39:L39"/>
    <mergeCell ref="M39:S39"/>
    <mergeCell ref="T39:AZ39"/>
    <mergeCell ref="B40:L40"/>
    <mergeCell ref="M40:X40"/>
    <mergeCell ref="Z40:AZ40"/>
    <mergeCell ref="B41:L41"/>
    <mergeCell ref="M41:X41"/>
    <mergeCell ref="Y41:Z41"/>
    <mergeCell ref="AB41:AE41"/>
    <mergeCell ref="AG41:AZ41"/>
    <mergeCell ref="B42:L42"/>
    <mergeCell ref="M42:X42"/>
    <mergeCell ref="Z42:AK42"/>
    <mergeCell ref="AQ38:AW38"/>
    <mergeCell ref="AX38:AY38"/>
    <mergeCell ref="AG9:AZ9"/>
    <mergeCell ref="B7:L7"/>
  </mergeCells>
  <dataValidations count="13">
    <dataValidation type="list" allowBlank="1" showInputMessage="1" showErrorMessage="1" promptTitle="Angabe der Anlagenart" prompt="Hier bitte die Anlagen-Erzeugungsart angeben!" sqref="Q12">
      <formula1>"Fotovoltaikanlage,Wasserkraftanlage,Windenergieanlage,Geothermieanlage,Biomasse/-gasanlage,hocheffiziente KWK-Anlage,konventionelle Erzeugungsanlage"</formula1>
    </dataValidation>
    <dataValidation operator="lessThanOrEqual" allowBlank="1" showErrorMessage="1" sqref="AX2:AY2 AX38:AY38 AX63:AY63"/>
    <dataValidation allowBlank="1" showErrorMessage="1" sqref="Z6:AK6 AJ10 Z42:AK42 Z67:AK67"/>
    <dataValidation allowBlank="1" showInputMessage="1" showErrorMessage="1" promptTitle="Angabe Länderkennung" prompt="Hier bitte ggf. die Länderkennung für die Postleitzahl des Anschlussnutzers eingeben!" sqref="Y9:Z9"/>
    <dataValidation type="textLength" operator="lessThanOrEqual" allowBlank="1" showInputMessage="1" showErrorMessage="1" errorTitle="Fehleingabe" error="Bitte max. 40 Zeichen eingeben!" promptTitle="Angabe Adresse Anschlussnutzer" prompt="Hier bitte ggf. den (Firmen)Namen des Anschlussnutzers (Anlagenbetreibers) eingeben!" sqref="Z7:AZ7">
      <formula1>50</formula1>
    </dataValidation>
    <dataValidation type="textLength" operator="lessThanOrEqual" allowBlank="1" showInputMessage="1" showErrorMessage="1" errorTitle="Fehleingabe" error="Bitte max. 40 Zeichen eingeben!" promptTitle="Angabe Adresse Anschlussnutzer" prompt="Hier bitte ggf. den Wohnort/Firmensitz des Anschlussnutzers (Anlagenbetreibers) eingeben!" sqref="AG9:AZ9">
      <formula1>40</formula1>
    </dataValidation>
    <dataValidation type="textLength" operator="lessThanOrEqual" allowBlank="1" showInputMessage="1" showErrorMessage="1" errorTitle="Fehleingabe" error="Bitte max. 40 Zeichen eingeben!" promptTitle="Angabe Adresse Anschlussnutzer" prompt="Hier bitte ggf. die Emailadresse des Anschlussnutzers (Anlagenbetreibers) eingeben!" sqref="AK10:AZ10">
      <formula1>40</formula1>
    </dataValidation>
    <dataValidation type="textLength" operator="lessThanOrEqual" allowBlank="1" showInputMessage="1" showErrorMessage="1" errorTitle="Fehleingabe" error="Bitte max. 15 Zeichen eingeben!" promptTitle="Angabe Adresse Anschlussnutzer" prompt="Hier bitte ggf. die Telefonnummer des Anschlussnutzers (Anlagenbetreibers) eingeben!" sqref="Z10:AI10">
      <formula1>15</formula1>
    </dataValidation>
    <dataValidation type="textLength" operator="lessThanOrEqual" allowBlank="1" showInputMessage="1" showErrorMessage="1" errorTitle="Fehleingabe" error="Bitte max. 40 Zeichen eingeben!" promptTitle="Angabe Adresse Anschlussnutzer" prompt="Hier bitte ggf. die Straße &amp; Hausnummer vom Wohnort/Firmensitz des Anschlussnutzers (Anlagenbetreibers) eingeben!" sqref="Z8:AZ8">
      <formula1>40</formula1>
    </dataValidation>
    <dataValidation type="whole" allowBlank="1" showInputMessage="1" showErrorMessage="1" promptTitle="Angabe Adresse Anschlussnutzer" prompt="Hier bitte ggf. die PLZ vom Wohnort/Firmensitz des Anschlussnutzers (Anlagenbetreibers) eingeben!" sqref="AB9:AE9">
      <formula1>0</formula1>
      <formula2>99999</formula2>
    </dataValidation>
    <dataValidation type="textLength" allowBlank="1" showInputMessage="1" showErrorMessage="1" sqref="T3:AZ3">
      <formula1>22</formula1>
      <formula2>23</formula2>
    </dataValidation>
    <dataValidation showInputMessage="1" showErrorMessage="1" sqref="T64:AZ64"/>
    <dataValidation type="list" allowBlank="1" showInputMessage="1" showErrorMessage="1" sqref="M3:S3">
      <formula1>"E4171801296,KWK4077529"</formula1>
    </dataValidation>
  </dataValidations>
  <pageMargins left="0.78740157480314965" right="0.59055118110236227" top="0.98425196850393704" bottom="0.39370078740157483" header="0.39370078740157483" footer="0.19685039370078741"/>
  <pageSetup paperSize="9" orientation="portrait" r:id="rId1"/>
  <headerFooter alignWithMargins="0">
    <oddHeader>&amp;R&amp;G</oddHeader>
    <oddFooter>&amp;C&amp;9Stand 01/2021&amp;R&amp;"Arial,Kursiv"&amp;9VS: Öffentlich</oddFooter>
  </headerFooter>
  <rowBreaks count="2" manualBreakCount="2">
    <brk id="36" min="1" max="51" man="1"/>
    <brk id="61" min="1" max="5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17</xdr:col>
                    <xdr:colOff>76200</xdr:colOff>
                    <xdr:row>10</xdr:row>
                    <xdr:rowOff>38100</xdr:rowOff>
                  </from>
                  <to>
                    <xdr:col>19</xdr:col>
                    <xdr:colOff>104775</xdr:colOff>
                    <xdr:row>10</xdr:row>
                    <xdr:rowOff>247650</xdr:rowOff>
                  </to>
                </anchor>
              </controlPr>
            </control>
          </mc:Choice>
        </mc:AlternateContent>
        <mc:AlternateContent xmlns:mc="http://schemas.openxmlformats.org/markup-compatibility/2006">
          <mc:Choice Requires="x14">
            <control shapeId="51212" r:id="rId6" name="Check Box 12">
              <controlPr defaultSize="0" autoFill="0" autoLine="0" autoPict="0">
                <anchor moveWithCells="1">
                  <from>
                    <xdr:col>14</xdr:col>
                    <xdr:colOff>9525</xdr:colOff>
                    <xdr:row>26</xdr:row>
                    <xdr:rowOff>28575</xdr:rowOff>
                  </from>
                  <to>
                    <xdr:col>16</xdr:col>
                    <xdr:colOff>0</xdr:colOff>
                    <xdr:row>27</xdr:row>
                    <xdr:rowOff>19050</xdr:rowOff>
                  </to>
                </anchor>
              </controlPr>
            </control>
          </mc:Choice>
        </mc:AlternateContent>
        <mc:AlternateContent xmlns:mc="http://schemas.openxmlformats.org/markup-compatibility/2006">
          <mc:Choice Requires="x14">
            <control shapeId="51219" r:id="rId7" name="Check Box 19">
              <controlPr defaultSize="0" autoFill="0" autoLine="0" autoPict="0">
                <anchor moveWithCells="1">
                  <from>
                    <xdr:col>12</xdr:col>
                    <xdr:colOff>9525</xdr:colOff>
                    <xdr:row>46</xdr:row>
                    <xdr:rowOff>9525</xdr:rowOff>
                  </from>
                  <to>
                    <xdr:col>13</xdr:col>
                    <xdr:colOff>104775</xdr:colOff>
                    <xdr:row>46</xdr:row>
                    <xdr:rowOff>228600</xdr:rowOff>
                  </to>
                </anchor>
              </controlPr>
            </control>
          </mc:Choice>
        </mc:AlternateContent>
        <mc:AlternateContent xmlns:mc="http://schemas.openxmlformats.org/markup-compatibility/2006">
          <mc:Choice Requires="x14">
            <control shapeId="51220" r:id="rId8" name="Check Box 20">
              <controlPr defaultSize="0" autoFill="0" autoLine="0" autoPict="0">
                <anchor moveWithCells="1">
                  <from>
                    <xdr:col>12</xdr:col>
                    <xdr:colOff>9525</xdr:colOff>
                    <xdr:row>46</xdr:row>
                    <xdr:rowOff>371475</xdr:rowOff>
                  </from>
                  <to>
                    <xdr:col>13</xdr:col>
                    <xdr:colOff>104775</xdr:colOff>
                    <xdr:row>47</xdr:row>
                    <xdr:rowOff>200025</xdr:rowOff>
                  </to>
                </anchor>
              </controlPr>
            </control>
          </mc:Choice>
        </mc:AlternateContent>
        <mc:AlternateContent xmlns:mc="http://schemas.openxmlformats.org/markup-compatibility/2006">
          <mc:Choice Requires="x14">
            <control shapeId="51223" r:id="rId9" name="Check Box 23">
              <controlPr defaultSize="0" autoFill="0" autoLine="0" autoPict="0">
                <anchor moveWithCells="1">
                  <from>
                    <xdr:col>14</xdr:col>
                    <xdr:colOff>9525</xdr:colOff>
                    <xdr:row>49</xdr:row>
                    <xdr:rowOff>542925</xdr:rowOff>
                  </from>
                  <to>
                    <xdr:col>16</xdr:col>
                    <xdr:colOff>0</xdr:colOff>
                    <xdr:row>51</xdr:row>
                    <xdr:rowOff>9525</xdr:rowOff>
                  </to>
                </anchor>
              </controlPr>
            </control>
          </mc:Choice>
        </mc:AlternateContent>
        <mc:AlternateContent xmlns:mc="http://schemas.openxmlformats.org/markup-compatibility/2006">
          <mc:Choice Requires="x14">
            <control shapeId="51224" r:id="rId10" name="Check Box 24">
              <controlPr defaultSize="0" autoFill="0" autoLine="0" autoPict="0">
                <anchor moveWithCells="1">
                  <from>
                    <xdr:col>33</xdr:col>
                    <xdr:colOff>9525</xdr:colOff>
                    <xdr:row>49</xdr:row>
                    <xdr:rowOff>533400</xdr:rowOff>
                  </from>
                  <to>
                    <xdr:col>35</xdr:col>
                    <xdr:colOff>9525</xdr:colOff>
                    <xdr:row>50</xdr:row>
                    <xdr:rowOff>190500</xdr:rowOff>
                  </to>
                </anchor>
              </controlPr>
            </control>
          </mc:Choice>
        </mc:AlternateContent>
        <mc:AlternateContent xmlns:mc="http://schemas.openxmlformats.org/markup-compatibility/2006">
          <mc:Choice Requires="x14">
            <control shapeId="51225" r:id="rId11" name="Check Box 25">
              <controlPr defaultSize="0" autoFill="0" autoLine="0" autoPict="0">
                <anchor moveWithCells="1">
                  <from>
                    <xdr:col>14</xdr:col>
                    <xdr:colOff>9525</xdr:colOff>
                    <xdr:row>50</xdr:row>
                    <xdr:rowOff>190500</xdr:rowOff>
                  </from>
                  <to>
                    <xdr:col>16</xdr:col>
                    <xdr:colOff>0</xdr:colOff>
                    <xdr:row>51</xdr:row>
                    <xdr:rowOff>219075</xdr:rowOff>
                  </to>
                </anchor>
              </controlPr>
            </control>
          </mc:Choice>
        </mc:AlternateContent>
        <mc:AlternateContent xmlns:mc="http://schemas.openxmlformats.org/markup-compatibility/2006">
          <mc:Choice Requires="x14">
            <control shapeId="51226" r:id="rId12" name="Check Box 26">
              <controlPr defaultSize="0" autoFill="0" autoLine="0" autoPict="0">
                <anchor moveWithCells="1">
                  <from>
                    <xdr:col>33</xdr:col>
                    <xdr:colOff>9525</xdr:colOff>
                    <xdr:row>50</xdr:row>
                    <xdr:rowOff>190500</xdr:rowOff>
                  </from>
                  <to>
                    <xdr:col>35</xdr:col>
                    <xdr:colOff>9525</xdr:colOff>
                    <xdr:row>51</xdr:row>
                    <xdr:rowOff>209550</xdr:rowOff>
                  </to>
                </anchor>
              </controlPr>
            </control>
          </mc:Choice>
        </mc:AlternateContent>
        <mc:AlternateContent xmlns:mc="http://schemas.openxmlformats.org/markup-compatibility/2006">
          <mc:Choice Requires="x14">
            <control shapeId="51229" r:id="rId13" name="Check Box 29">
              <controlPr defaultSize="0" autoFill="0" autoLine="0" autoPict="0">
                <anchor moveWithCells="1">
                  <from>
                    <xdr:col>12</xdr:col>
                    <xdr:colOff>28575</xdr:colOff>
                    <xdr:row>57</xdr:row>
                    <xdr:rowOff>9525</xdr:rowOff>
                  </from>
                  <to>
                    <xdr:col>13</xdr:col>
                    <xdr:colOff>104775</xdr:colOff>
                    <xdr:row>57</xdr:row>
                    <xdr:rowOff>238125</xdr:rowOff>
                  </to>
                </anchor>
              </controlPr>
            </control>
          </mc:Choice>
        </mc:AlternateContent>
        <mc:AlternateContent xmlns:mc="http://schemas.openxmlformats.org/markup-compatibility/2006">
          <mc:Choice Requires="x14">
            <control shapeId="51230" r:id="rId14" name="Check Box 30">
              <controlPr defaultSize="0" autoFill="0" autoLine="0" autoPict="0">
                <anchor moveWithCells="1">
                  <from>
                    <xdr:col>12</xdr:col>
                    <xdr:colOff>28575</xdr:colOff>
                    <xdr:row>58</xdr:row>
                    <xdr:rowOff>9525</xdr:rowOff>
                  </from>
                  <to>
                    <xdr:col>13</xdr:col>
                    <xdr:colOff>104775</xdr:colOff>
                    <xdr:row>58</xdr:row>
                    <xdr:rowOff>238125</xdr:rowOff>
                  </to>
                </anchor>
              </controlPr>
            </control>
          </mc:Choice>
        </mc:AlternateContent>
        <mc:AlternateContent xmlns:mc="http://schemas.openxmlformats.org/markup-compatibility/2006">
          <mc:Choice Requires="x14">
            <control shapeId="51231" r:id="rId15" name="Check Box 31">
              <controlPr defaultSize="0" autoFill="0" autoLine="0" autoPict="0">
                <anchor moveWithCells="1">
                  <from>
                    <xdr:col>12</xdr:col>
                    <xdr:colOff>28575</xdr:colOff>
                    <xdr:row>60</xdr:row>
                    <xdr:rowOff>9525</xdr:rowOff>
                  </from>
                  <to>
                    <xdr:col>13</xdr:col>
                    <xdr:colOff>104775</xdr:colOff>
                    <xdr:row>60</xdr:row>
                    <xdr:rowOff>238125</xdr:rowOff>
                  </to>
                </anchor>
              </controlPr>
            </control>
          </mc:Choice>
        </mc:AlternateContent>
        <mc:AlternateContent xmlns:mc="http://schemas.openxmlformats.org/markup-compatibility/2006">
          <mc:Choice Requires="x14">
            <control shapeId="51232" r:id="rId16" name="Option Button 32">
              <controlPr defaultSize="0" autoFill="0" autoLine="0" autoPict="0">
                <anchor moveWithCells="1">
                  <from>
                    <xdr:col>2</xdr:col>
                    <xdr:colOff>76200</xdr:colOff>
                    <xdr:row>12</xdr:row>
                    <xdr:rowOff>9525</xdr:rowOff>
                  </from>
                  <to>
                    <xdr:col>4</xdr:col>
                    <xdr:colOff>66675</xdr:colOff>
                    <xdr:row>13</xdr:row>
                    <xdr:rowOff>0</xdr:rowOff>
                  </to>
                </anchor>
              </controlPr>
            </control>
          </mc:Choice>
        </mc:AlternateContent>
        <mc:AlternateContent xmlns:mc="http://schemas.openxmlformats.org/markup-compatibility/2006">
          <mc:Choice Requires="x14">
            <control shapeId="51233" r:id="rId17" name="Option Button 33">
              <controlPr defaultSize="0" autoFill="0" autoLine="0" autoPict="0">
                <anchor moveWithCells="1">
                  <from>
                    <xdr:col>2</xdr:col>
                    <xdr:colOff>76200</xdr:colOff>
                    <xdr:row>13</xdr:row>
                    <xdr:rowOff>9525</xdr:rowOff>
                  </from>
                  <to>
                    <xdr:col>4</xdr:col>
                    <xdr:colOff>66675</xdr:colOff>
                    <xdr:row>14</xdr:row>
                    <xdr:rowOff>0</xdr:rowOff>
                  </to>
                </anchor>
              </controlPr>
            </control>
          </mc:Choice>
        </mc:AlternateContent>
        <mc:AlternateContent xmlns:mc="http://schemas.openxmlformats.org/markup-compatibility/2006">
          <mc:Choice Requires="x14">
            <control shapeId="51234" r:id="rId18" name="Option Button 34">
              <controlPr defaultSize="0" autoFill="0" autoLine="0" autoPict="0">
                <anchor moveWithCells="1">
                  <from>
                    <xdr:col>2</xdr:col>
                    <xdr:colOff>76200</xdr:colOff>
                    <xdr:row>14</xdr:row>
                    <xdr:rowOff>9525</xdr:rowOff>
                  </from>
                  <to>
                    <xdr:col>4</xdr:col>
                    <xdr:colOff>66675</xdr:colOff>
                    <xdr:row>15</xdr:row>
                    <xdr:rowOff>0</xdr:rowOff>
                  </to>
                </anchor>
              </controlPr>
            </control>
          </mc:Choice>
        </mc:AlternateContent>
        <mc:AlternateContent xmlns:mc="http://schemas.openxmlformats.org/markup-compatibility/2006">
          <mc:Choice Requires="x14">
            <control shapeId="51235" r:id="rId19" name="Option Button 35">
              <controlPr defaultSize="0" autoFill="0" autoLine="0" autoPict="0">
                <anchor moveWithCells="1">
                  <from>
                    <xdr:col>4</xdr:col>
                    <xdr:colOff>76200</xdr:colOff>
                    <xdr:row>15</xdr:row>
                    <xdr:rowOff>9525</xdr:rowOff>
                  </from>
                  <to>
                    <xdr:col>6</xdr:col>
                    <xdr:colOff>66675</xdr:colOff>
                    <xdr:row>16</xdr:row>
                    <xdr:rowOff>0</xdr:rowOff>
                  </to>
                </anchor>
              </controlPr>
            </control>
          </mc:Choice>
        </mc:AlternateContent>
        <mc:AlternateContent xmlns:mc="http://schemas.openxmlformats.org/markup-compatibility/2006">
          <mc:Choice Requires="x14">
            <control shapeId="51236" r:id="rId20" name="Option Button 36">
              <controlPr defaultSize="0" autoFill="0" autoLine="0" autoPict="0">
                <anchor moveWithCells="1">
                  <from>
                    <xdr:col>4</xdr:col>
                    <xdr:colOff>76200</xdr:colOff>
                    <xdr:row>16</xdr:row>
                    <xdr:rowOff>9525</xdr:rowOff>
                  </from>
                  <to>
                    <xdr:col>6</xdr:col>
                    <xdr:colOff>66675</xdr:colOff>
                    <xdr:row>17</xdr:row>
                    <xdr:rowOff>0</xdr:rowOff>
                  </to>
                </anchor>
              </controlPr>
            </control>
          </mc:Choice>
        </mc:AlternateContent>
        <mc:AlternateContent xmlns:mc="http://schemas.openxmlformats.org/markup-compatibility/2006">
          <mc:Choice Requires="x14">
            <control shapeId="51237" r:id="rId21" name="Option Button 37">
              <controlPr defaultSize="0" autoFill="0" autoLine="0" autoPict="0">
                <anchor moveWithCells="1">
                  <from>
                    <xdr:col>4</xdr:col>
                    <xdr:colOff>76200</xdr:colOff>
                    <xdr:row>17</xdr:row>
                    <xdr:rowOff>9525</xdr:rowOff>
                  </from>
                  <to>
                    <xdr:col>6</xdr:col>
                    <xdr:colOff>66675</xdr:colOff>
                    <xdr:row>18</xdr:row>
                    <xdr:rowOff>0</xdr:rowOff>
                  </to>
                </anchor>
              </controlPr>
            </control>
          </mc:Choice>
        </mc:AlternateContent>
        <mc:AlternateContent xmlns:mc="http://schemas.openxmlformats.org/markup-compatibility/2006">
          <mc:Choice Requires="x14">
            <control shapeId="51238" r:id="rId22" name="Option Button 38">
              <controlPr defaultSize="0" autoFill="0" autoLine="0" autoPict="0">
                <anchor moveWithCells="1">
                  <from>
                    <xdr:col>4</xdr:col>
                    <xdr:colOff>76200</xdr:colOff>
                    <xdr:row>18</xdr:row>
                    <xdr:rowOff>9525</xdr:rowOff>
                  </from>
                  <to>
                    <xdr:col>6</xdr:col>
                    <xdr:colOff>66675</xdr:colOff>
                    <xdr:row>19</xdr:row>
                    <xdr:rowOff>0</xdr:rowOff>
                  </to>
                </anchor>
              </controlPr>
            </control>
          </mc:Choice>
        </mc:AlternateContent>
        <mc:AlternateContent xmlns:mc="http://schemas.openxmlformats.org/markup-compatibility/2006">
          <mc:Choice Requires="x14">
            <control shapeId="51239" r:id="rId23" name="Option Button 39">
              <controlPr defaultSize="0" autoFill="0" autoLine="0" autoPict="0">
                <anchor moveWithCells="1">
                  <from>
                    <xdr:col>4</xdr:col>
                    <xdr:colOff>76200</xdr:colOff>
                    <xdr:row>19</xdr:row>
                    <xdr:rowOff>9525</xdr:rowOff>
                  </from>
                  <to>
                    <xdr:col>6</xdr:col>
                    <xdr:colOff>66675</xdr:colOff>
                    <xdr:row>20</xdr:row>
                    <xdr:rowOff>0</xdr:rowOff>
                  </to>
                </anchor>
              </controlPr>
            </control>
          </mc:Choice>
        </mc:AlternateContent>
        <mc:AlternateContent xmlns:mc="http://schemas.openxmlformats.org/markup-compatibility/2006">
          <mc:Choice Requires="x14">
            <control shapeId="51240" r:id="rId24" name="Option Button 40">
              <controlPr defaultSize="0" autoFill="0" autoLine="0" autoPict="0">
                <anchor moveWithCells="1">
                  <from>
                    <xdr:col>12</xdr:col>
                    <xdr:colOff>9525</xdr:colOff>
                    <xdr:row>22</xdr:row>
                    <xdr:rowOff>9525</xdr:rowOff>
                  </from>
                  <to>
                    <xdr:col>14</xdr:col>
                    <xdr:colOff>0</xdr:colOff>
                    <xdr:row>23</xdr:row>
                    <xdr:rowOff>0</xdr:rowOff>
                  </to>
                </anchor>
              </controlPr>
            </control>
          </mc:Choice>
        </mc:AlternateContent>
        <mc:AlternateContent xmlns:mc="http://schemas.openxmlformats.org/markup-compatibility/2006">
          <mc:Choice Requires="x14">
            <control shapeId="51241" r:id="rId25" name="Option Button 41">
              <controlPr defaultSize="0" autoFill="0" autoLine="0" autoPict="0">
                <anchor moveWithCells="1">
                  <from>
                    <xdr:col>12</xdr:col>
                    <xdr:colOff>9525</xdr:colOff>
                    <xdr:row>23</xdr:row>
                    <xdr:rowOff>9525</xdr:rowOff>
                  </from>
                  <to>
                    <xdr:col>14</xdr:col>
                    <xdr:colOff>0</xdr:colOff>
                    <xdr:row>24</xdr:row>
                    <xdr:rowOff>0</xdr:rowOff>
                  </to>
                </anchor>
              </controlPr>
            </control>
          </mc:Choice>
        </mc:AlternateContent>
        <mc:AlternateContent xmlns:mc="http://schemas.openxmlformats.org/markup-compatibility/2006">
          <mc:Choice Requires="x14">
            <control shapeId="51242" r:id="rId26" name="Option Button 42">
              <controlPr defaultSize="0" autoFill="0" autoLine="0" autoPict="0">
                <anchor moveWithCells="1">
                  <from>
                    <xdr:col>12</xdr:col>
                    <xdr:colOff>9525</xdr:colOff>
                    <xdr:row>28</xdr:row>
                    <xdr:rowOff>9525</xdr:rowOff>
                  </from>
                  <to>
                    <xdr:col>14</xdr:col>
                    <xdr:colOff>0</xdr:colOff>
                    <xdr:row>29</xdr:row>
                    <xdr:rowOff>0</xdr:rowOff>
                  </to>
                </anchor>
              </controlPr>
            </control>
          </mc:Choice>
        </mc:AlternateContent>
        <mc:AlternateContent xmlns:mc="http://schemas.openxmlformats.org/markup-compatibility/2006">
          <mc:Choice Requires="x14">
            <control shapeId="51243" r:id="rId27" name="Option Button 43">
              <controlPr defaultSize="0" autoFill="0" autoLine="0" autoPict="0">
                <anchor moveWithCells="1">
                  <from>
                    <xdr:col>12</xdr:col>
                    <xdr:colOff>9525</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51244" r:id="rId28" name="Option Button 44">
              <controlPr defaultSize="0" autoFill="0" autoLine="0" autoPict="0">
                <anchor moveWithCells="1">
                  <from>
                    <xdr:col>12</xdr:col>
                    <xdr:colOff>9525</xdr:colOff>
                    <xdr:row>34</xdr:row>
                    <xdr:rowOff>9525</xdr:rowOff>
                  </from>
                  <to>
                    <xdr:col>14</xdr:col>
                    <xdr:colOff>0</xdr:colOff>
                    <xdr:row>35</xdr:row>
                    <xdr:rowOff>0</xdr:rowOff>
                  </to>
                </anchor>
              </controlPr>
            </control>
          </mc:Choice>
        </mc:AlternateContent>
        <mc:AlternateContent xmlns:mc="http://schemas.openxmlformats.org/markup-compatibility/2006">
          <mc:Choice Requires="x14">
            <control shapeId="51245" r:id="rId29" name="Option Button 45">
              <controlPr defaultSize="0" autoFill="0" autoLine="0" autoPict="0">
                <anchor moveWithCells="1">
                  <from>
                    <xdr:col>20</xdr:col>
                    <xdr:colOff>47625</xdr:colOff>
                    <xdr:row>10</xdr:row>
                    <xdr:rowOff>28575</xdr:rowOff>
                  </from>
                  <to>
                    <xdr:col>22</xdr:col>
                    <xdr:colOff>38100</xdr:colOff>
                    <xdr:row>10</xdr:row>
                    <xdr:rowOff>247650</xdr:rowOff>
                  </to>
                </anchor>
              </controlPr>
            </control>
          </mc:Choice>
        </mc:AlternateContent>
        <mc:AlternateContent xmlns:mc="http://schemas.openxmlformats.org/markup-compatibility/2006">
          <mc:Choice Requires="x14">
            <control shapeId="51247" r:id="rId30" name="Option Button 47">
              <controlPr defaultSize="0" autoFill="0" autoLine="0" autoPict="0">
                <anchor moveWithCells="1">
                  <from>
                    <xdr:col>12</xdr:col>
                    <xdr:colOff>9525</xdr:colOff>
                    <xdr:row>42</xdr:row>
                    <xdr:rowOff>9525</xdr:rowOff>
                  </from>
                  <to>
                    <xdr:col>14</xdr:col>
                    <xdr:colOff>0</xdr:colOff>
                    <xdr:row>43</xdr:row>
                    <xdr:rowOff>0</xdr:rowOff>
                  </to>
                </anchor>
              </controlPr>
            </control>
          </mc:Choice>
        </mc:AlternateContent>
        <mc:AlternateContent xmlns:mc="http://schemas.openxmlformats.org/markup-compatibility/2006">
          <mc:Choice Requires="x14">
            <control shapeId="51248" r:id="rId31" name="Option Button 48">
              <controlPr defaultSize="0" autoFill="0" autoLine="0" autoPict="0">
                <anchor moveWithCells="1">
                  <from>
                    <xdr:col>12</xdr:col>
                    <xdr:colOff>9525</xdr:colOff>
                    <xdr:row>43</xdr:row>
                    <xdr:rowOff>9525</xdr:rowOff>
                  </from>
                  <to>
                    <xdr:col>14</xdr:col>
                    <xdr:colOff>0</xdr:colOff>
                    <xdr:row>43</xdr:row>
                    <xdr:rowOff>228600</xdr:rowOff>
                  </to>
                </anchor>
              </controlPr>
            </control>
          </mc:Choice>
        </mc:AlternateContent>
        <mc:AlternateContent xmlns:mc="http://schemas.openxmlformats.org/markup-compatibility/2006">
          <mc:Choice Requires="x14">
            <control shapeId="51249" r:id="rId32" name="Option Button 49">
              <controlPr defaultSize="0" autoFill="0" autoLine="0" autoPict="0">
                <anchor moveWithCells="1">
                  <from>
                    <xdr:col>12</xdr:col>
                    <xdr:colOff>9525</xdr:colOff>
                    <xdr:row>44</xdr:row>
                    <xdr:rowOff>9525</xdr:rowOff>
                  </from>
                  <to>
                    <xdr:col>14</xdr:col>
                    <xdr:colOff>0</xdr:colOff>
                    <xdr:row>44</xdr:row>
                    <xdr:rowOff>228600</xdr:rowOff>
                  </to>
                </anchor>
              </controlPr>
            </control>
          </mc:Choice>
        </mc:AlternateContent>
        <mc:AlternateContent xmlns:mc="http://schemas.openxmlformats.org/markup-compatibility/2006">
          <mc:Choice Requires="x14">
            <control shapeId="51250" r:id="rId33" name="Option Button 50">
              <controlPr defaultSize="0" autoFill="0" autoLine="0" autoPict="0">
                <anchor moveWithCells="1">
                  <from>
                    <xdr:col>12</xdr:col>
                    <xdr:colOff>9525</xdr:colOff>
                    <xdr:row>48</xdr:row>
                    <xdr:rowOff>9525</xdr:rowOff>
                  </from>
                  <to>
                    <xdr:col>14</xdr:col>
                    <xdr:colOff>0</xdr:colOff>
                    <xdr:row>49</xdr:row>
                    <xdr:rowOff>0</xdr:rowOff>
                  </to>
                </anchor>
              </controlPr>
            </control>
          </mc:Choice>
        </mc:AlternateContent>
        <mc:AlternateContent xmlns:mc="http://schemas.openxmlformats.org/markup-compatibility/2006">
          <mc:Choice Requires="x14">
            <control shapeId="51251" r:id="rId34" name="Option Button 51">
              <controlPr defaultSize="0" autoFill="0" autoLine="0" autoPict="0">
                <anchor moveWithCells="1">
                  <from>
                    <xdr:col>12</xdr:col>
                    <xdr:colOff>9525</xdr:colOff>
                    <xdr:row>49</xdr:row>
                    <xdr:rowOff>9525</xdr:rowOff>
                  </from>
                  <to>
                    <xdr:col>14</xdr:col>
                    <xdr:colOff>0</xdr:colOff>
                    <xdr:row>49</xdr:row>
                    <xdr:rowOff>228600</xdr:rowOff>
                  </to>
                </anchor>
              </controlPr>
            </control>
          </mc:Choice>
        </mc:AlternateContent>
        <mc:AlternateContent xmlns:mc="http://schemas.openxmlformats.org/markup-compatibility/2006">
          <mc:Choice Requires="x14">
            <control shapeId="51252" r:id="rId35" name="Option Button 52">
              <controlPr defaultSize="0" autoFill="0" autoLine="0" autoPict="0">
                <anchor moveWithCells="1">
                  <from>
                    <xdr:col>12</xdr:col>
                    <xdr:colOff>9525</xdr:colOff>
                    <xdr:row>52</xdr:row>
                    <xdr:rowOff>9525</xdr:rowOff>
                  </from>
                  <to>
                    <xdr:col>14</xdr:col>
                    <xdr:colOff>0</xdr:colOff>
                    <xdr:row>52</xdr:row>
                    <xdr:rowOff>228600</xdr:rowOff>
                  </to>
                </anchor>
              </controlPr>
            </control>
          </mc:Choice>
        </mc:AlternateContent>
        <mc:AlternateContent xmlns:mc="http://schemas.openxmlformats.org/markup-compatibility/2006">
          <mc:Choice Requires="x14">
            <control shapeId="51253" r:id="rId36" name="Option Button 53">
              <controlPr defaultSize="0" autoFill="0" autoLine="0" autoPict="0">
                <anchor moveWithCells="1">
                  <from>
                    <xdr:col>12</xdr:col>
                    <xdr:colOff>9525</xdr:colOff>
                    <xdr:row>53</xdr:row>
                    <xdr:rowOff>9525</xdr:rowOff>
                  </from>
                  <to>
                    <xdr:col>14</xdr:col>
                    <xdr:colOff>0</xdr:colOff>
                    <xdr:row>53</xdr:row>
                    <xdr:rowOff>228600</xdr:rowOff>
                  </to>
                </anchor>
              </controlPr>
            </control>
          </mc:Choice>
        </mc:AlternateContent>
        <mc:AlternateContent xmlns:mc="http://schemas.openxmlformats.org/markup-compatibility/2006">
          <mc:Choice Requires="x14">
            <control shapeId="51254" r:id="rId37" name="Group Box 54">
              <controlPr defaultSize="0" print="0" autoFill="0" autoPict="0">
                <anchor moveWithCells="1">
                  <from>
                    <xdr:col>1</xdr:col>
                    <xdr:colOff>0</xdr:colOff>
                    <xdr:row>22</xdr:row>
                    <xdr:rowOff>0</xdr:rowOff>
                  </from>
                  <to>
                    <xdr:col>51</xdr:col>
                    <xdr:colOff>57150</xdr:colOff>
                    <xdr:row>35</xdr:row>
                    <xdr:rowOff>171450</xdr:rowOff>
                  </to>
                </anchor>
              </controlPr>
            </control>
          </mc:Choice>
        </mc:AlternateContent>
        <mc:AlternateContent xmlns:mc="http://schemas.openxmlformats.org/markup-compatibility/2006">
          <mc:Choice Requires="x14">
            <control shapeId="51255" r:id="rId38" name="Group Box 55">
              <controlPr defaultSize="0" print="0" autoFill="0" autoPict="0">
                <anchor moveWithCells="1">
                  <from>
                    <xdr:col>1</xdr:col>
                    <xdr:colOff>0</xdr:colOff>
                    <xdr:row>10</xdr:row>
                    <xdr:rowOff>0</xdr:rowOff>
                  </from>
                  <to>
                    <xdr:col>52</xdr:col>
                    <xdr:colOff>0</xdr:colOff>
                    <xdr:row>15</xdr:row>
                    <xdr:rowOff>0</xdr:rowOff>
                  </to>
                </anchor>
              </controlPr>
            </control>
          </mc:Choice>
        </mc:AlternateContent>
        <mc:AlternateContent xmlns:mc="http://schemas.openxmlformats.org/markup-compatibility/2006">
          <mc:Choice Requires="x14">
            <control shapeId="51256" r:id="rId39" name="Group Box 56">
              <controlPr defaultSize="0" print="0" autoFill="0" autoPict="0">
                <anchor moveWithCells="1">
                  <from>
                    <xdr:col>12</xdr:col>
                    <xdr:colOff>0</xdr:colOff>
                    <xdr:row>42</xdr:row>
                    <xdr:rowOff>0</xdr:rowOff>
                  </from>
                  <to>
                    <xdr:col>51</xdr:col>
                    <xdr:colOff>57150</xdr:colOff>
                    <xdr:row>45</xdr:row>
                    <xdr:rowOff>0</xdr:rowOff>
                  </to>
                </anchor>
              </controlPr>
            </control>
          </mc:Choice>
        </mc:AlternateContent>
        <mc:AlternateContent xmlns:mc="http://schemas.openxmlformats.org/markup-compatibility/2006">
          <mc:Choice Requires="x14">
            <control shapeId="51257" r:id="rId40" name="Group Box 57">
              <controlPr defaultSize="0" print="0" autoFill="0" autoPict="0">
                <anchor moveWithCells="1">
                  <from>
                    <xdr:col>1</xdr:col>
                    <xdr:colOff>0</xdr:colOff>
                    <xdr:row>15</xdr:row>
                    <xdr:rowOff>0</xdr:rowOff>
                  </from>
                  <to>
                    <xdr:col>52</xdr:col>
                    <xdr:colOff>0</xdr:colOff>
                    <xdr:row>22</xdr:row>
                    <xdr:rowOff>0</xdr:rowOff>
                  </to>
                </anchor>
              </controlPr>
            </control>
          </mc:Choice>
        </mc:AlternateContent>
        <mc:AlternateContent xmlns:mc="http://schemas.openxmlformats.org/markup-compatibility/2006">
          <mc:Choice Requires="x14">
            <control shapeId="51259" r:id="rId41" name="Group Box 59">
              <controlPr defaultSize="0" print="0" autoFill="0" autoPict="0">
                <anchor moveWithCells="1">
                  <from>
                    <xdr:col>12</xdr:col>
                    <xdr:colOff>0</xdr:colOff>
                    <xdr:row>48</xdr:row>
                    <xdr:rowOff>0</xdr:rowOff>
                  </from>
                  <to>
                    <xdr:col>52</xdr:col>
                    <xdr:colOff>0</xdr:colOff>
                    <xdr:row>57</xdr:row>
                    <xdr:rowOff>0</xdr:rowOff>
                  </to>
                </anchor>
              </controlPr>
            </control>
          </mc:Choice>
        </mc:AlternateContent>
        <mc:AlternateContent xmlns:mc="http://schemas.openxmlformats.org/markup-compatibility/2006">
          <mc:Choice Requires="x14">
            <control shapeId="51260" r:id="rId42" name="Check Box 60">
              <controlPr defaultSize="0" autoFill="0" autoLine="0" autoPict="0">
                <anchor moveWithCells="1">
                  <from>
                    <xdr:col>13</xdr:col>
                    <xdr:colOff>104775</xdr:colOff>
                    <xdr:row>58</xdr:row>
                    <xdr:rowOff>485775</xdr:rowOff>
                  </from>
                  <to>
                    <xdr:col>15</xdr:col>
                    <xdr:colOff>66675</xdr:colOff>
                    <xdr:row>59</xdr:row>
                    <xdr:rowOff>200025</xdr:rowOff>
                  </to>
                </anchor>
              </controlPr>
            </control>
          </mc:Choice>
        </mc:AlternateContent>
        <mc:AlternateContent xmlns:mc="http://schemas.openxmlformats.org/markup-compatibility/2006">
          <mc:Choice Requires="x14">
            <control shapeId="51261" r:id="rId43" name="Check Box 61">
              <controlPr defaultSize="0" autoFill="0" autoLine="0" autoPict="0">
                <anchor moveWithCells="1">
                  <from>
                    <xdr:col>36</xdr:col>
                    <xdr:colOff>47625</xdr:colOff>
                    <xdr:row>58</xdr:row>
                    <xdr:rowOff>485775</xdr:rowOff>
                  </from>
                  <to>
                    <xdr:col>38</xdr:col>
                    <xdr:colOff>0</xdr:colOff>
                    <xdr:row>59</xdr:row>
                    <xdr:rowOff>209550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FFFF00"/>
    <pageSetUpPr autoPageBreaks="0"/>
  </sheetPr>
  <dimension ref="B1:BU29"/>
  <sheetViews>
    <sheetView showGridLines="0" showRowColHeaders="0" showZeros="0" showOutlineSymbols="0" zoomScaleNormal="100" zoomScaleSheetLayoutView="100" zoomScalePageLayoutView="115" workbookViewId="0">
      <selection activeCell="Q22" sqref="Q22:R22"/>
    </sheetView>
  </sheetViews>
  <sheetFormatPr baseColWidth="10" defaultRowHeight="12.75" x14ac:dyDescent="0.2"/>
  <cols>
    <col min="1" max="1" width="35.7109375" style="228" customWidth="1"/>
    <col min="2" max="44" width="1.7109375" style="228" customWidth="1"/>
    <col min="45" max="46" width="1.85546875" style="228" customWidth="1"/>
    <col min="47" max="49" width="1.7109375" style="228" customWidth="1"/>
    <col min="50" max="52" width="1.85546875" style="228" customWidth="1"/>
    <col min="53" max="53" width="12.28515625" style="228" hidden="1" customWidth="1"/>
    <col min="54" max="56" width="11.42578125" style="228"/>
    <col min="57" max="57" width="2.42578125" style="228" customWidth="1"/>
    <col min="58" max="58" width="20.42578125" style="228" customWidth="1"/>
    <col min="59" max="59" width="13.28515625" style="228" customWidth="1"/>
    <col min="60" max="60" width="6.7109375" style="228" customWidth="1"/>
    <col min="61" max="61" width="2.7109375" style="228" customWidth="1"/>
    <col min="62" max="16384" width="11.42578125" style="228"/>
  </cols>
  <sheetData>
    <row r="1" spans="2:73" s="233" customFormat="1" ht="23.25" customHeight="1" x14ac:dyDescent="0.2">
      <c r="B1" s="2924" t="s">
        <v>768</v>
      </c>
      <c r="C1" s="2925"/>
      <c r="D1" s="2925"/>
      <c r="E1" s="2925"/>
      <c r="F1" s="2925"/>
      <c r="G1" s="2925"/>
      <c r="H1" s="2925"/>
      <c r="I1" s="2925"/>
      <c r="J1" s="2925"/>
      <c r="K1" s="2925"/>
      <c r="L1" s="2925"/>
      <c r="M1" s="2925"/>
      <c r="N1" s="2925"/>
      <c r="O1" s="2925"/>
      <c r="P1" s="2925"/>
      <c r="Q1" s="2925"/>
      <c r="R1" s="2925"/>
      <c r="S1" s="2925"/>
      <c r="T1" s="2925"/>
      <c r="U1" s="2925"/>
      <c r="V1" s="2925"/>
      <c r="W1" s="2925"/>
      <c r="X1" s="2925"/>
      <c r="Y1" s="2925"/>
      <c r="Z1" s="2925"/>
      <c r="AA1" s="2925"/>
      <c r="AB1" s="2925"/>
      <c r="AC1" s="2925"/>
      <c r="AD1" s="2925"/>
      <c r="AE1" s="2925"/>
      <c r="AF1" s="2925"/>
      <c r="AG1" s="2925"/>
      <c r="AH1" s="2925"/>
      <c r="AI1" s="2925"/>
      <c r="AJ1" s="2925"/>
      <c r="AK1" s="2925"/>
      <c r="AL1" s="2925"/>
      <c r="AM1" s="2925"/>
      <c r="AN1" s="2925"/>
      <c r="AO1" s="2925"/>
      <c r="AP1" s="2925"/>
      <c r="AQ1" s="2925"/>
      <c r="AR1" s="2925"/>
      <c r="AS1" s="2925"/>
      <c r="AT1" s="2925"/>
      <c r="AU1" s="2925"/>
      <c r="AV1" s="2925"/>
      <c r="AW1" s="2925"/>
      <c r="AX1" s="2925"/>
      <c r="AY1" s="2925"/>
      <c r="AZ1" s="3718"/>
    </row>
    <row r="2" spans="2:73" s="233" customFormat="1" ht="23.25" customHeight="1" thickBot="1" x14ac:dyDescent="0.25">
      <c r="B2" s="3513" t="s">
        <v>769</v>
      </c>
      <c r="C2" s="3514"/>
      <c r="D2" s="3514"/>
      <c r="E2" s="3514"/>
      <c r="F2" s="3514"/>
      <c r="G2" s="3514"/>
      <c r="H2" s="3514"/>
      <c r="I2" s="3514"/>
      <c r="J2" s="3514"/>
      <c r="K2" s="3514"/>
      <c r="L2" s="3514"/>
      <c r="M2" s="3514"/>
      <c r="N2" s="3514"/>
      <c r="O2" s="3514"/>
      <c r="P2" s="3514"/>
      <c r="Q2" s="3514"/>
      <c r="R2" s="3514"/>
      <c r="S2" s="3514"/>
      <c r="T2" s="3514"/>
      <c r="U2" s="3514"/>
      <c r="V2" s="3514"/>
      <c r="W2" s="3514"/>
      <c r="X2" s="3514"/>
      <c r="Y2" s="3514"/>
      <c r="Z2" s="3514"/>
      <c r="AA2" s="3514"/>
      <c r="AB2" s="3514"/>
      <c r="AC2" s="3514"/>
      <c r="AD2" s="3514"/>
      <c r="AE2" s="3514"/>
      <c r="AF2" s="3514"/>
      <c r="AG2" s="3514"/>
      <c r="AH2" s="3514"/>
      <c r="AI2" s="3514"/>
      <c r="AJ2" s="3514"/>
      <c r="AK2" s="3514"/>
      <c r="AL2" s="3514"/>
      <c r="AM2" s="3514"/>
      <c r="AN2" s="3514"/>
      <c r="AO2" s="3514"/>
      <c r="AP2" s="3515"/>
      <c r="AQ2" s="2947" t="s">
        <v>25</v>
      </c>
      <c r="AR2" s="2948"/>
      <c r="AS2" s="2948"/>
      <c r="AT2" s="2948"/>
      <c r="AU2" s="2948"/>
      <c r="AV2" s="2948"/>
      <c r="AW2" s="2948"/>
      <c r="AX2" s="2941">
        <f>Tabelle1!I6</f>
        <v>1</v>
      </c>
      <c r="AY2" s="2941"/>
      <c r="AZ2" s="815"/>
    </row>
    <row r="3" spans="2:73" ht="21" customHeight="1" x14ac:dyDescent="0.2">
      <c r="B3" s="3516" t="s">
        <v>539</v>
      </c>
      <c r="C3" s="3517"/>
      <c r="D3" s="3517"/>
      <c r="E3" s="3517"/>
      <c r="F3" s="3517"/>
      <c r="G3" s="3517"/>
      <c r="H3" s="3517"/>
      <c r="I3" s="3517"/>
      <c r="J3" s="3517"/>
      <c r="K3" s="3517"/>
      <c r="L3" s="3723"/>
      <c r="M3" s="3518" t="str">
        <f>'Erklärung_EEG-Umlagepflicht'!M3</f>
        <v>E4171801296</v>
      </c>
      <c r="N3" s="3519"/>
      <c r="O3" s="3519"/>
      <c r="P3" s="3519"/>
      <c r="Q3" s="3519"/>
      <c r="R3" s="3519"/>
      <c r="S3" s="3519"/>
      <c r="T3" s="3721">
        <f>'Erklärung_EEG-Umlagepflicht'!T3</f>
        <v>0</v>
      </c>
      <c r="U3" s="3721"/>
      <c r="V3" s="3721"/>
      <c r="W3" s="3721"/>
      <c r="X3" s="3721"/>
      <c r="Y3" s="3721"/>
      <c r="Z3" s="3721"/>
      <c r="AA3" s="3721"/>
      <c r="AB3" s="3721"/>
      <c r="AC3" s="3721"/>
      <c r="AD3" s="3721"/>
      <c r="AE3" s="3721"/>
      <c r="AF3" s="3721"/>
      <c r="AG3" s="3721"/>
      <c r="AH3" s="3721"/>
      <c r="AI3" s="3721"/>
      <c r="AJ3" s="3721"/>
      <c r="AK3" s="3721"/>
      <c r="AL3" s="3721"/>
      <c r="AM3" s="3721"/>
      <c r="AN3" s="3721"/>
      <c r="AO3" s="3721"/>
      <c r="AP3" s="3721"/>
      <c r="AQ3" s="3721"/>
      <c r="AR3" s="3721"/>
      <c r="AS3" s="3721"/>
      <c r="AT3" s="3721"/>
      <c r="AU3" s="3721"/>
      <c r="AV3" s="3721"/>
      <c r="AW3" s="3721"/>
      <c r="AX3" s="3721"/>
      <c r="AY3" s="3721"/>
      <c r="AZ3" s="3722"/>
      <c r="BA3" s="369"/>
      <c r="BB3" s="360"/>
      <c r="BC3" s="360"/>
      <c r="BD3" s="360"/>
      <c r="BE3" s="360"/>
      <c r="BF3" s="360"/>
      <c r="BG3" s="360"/>
      <c r="BH3" s="360"/>
      <c r="BI3" s="360"/>
      <c r="BJ3" s="360"/>
      <c r="BK3" s="360"/>
      <c r="BL3" s="360"/>
      <c r="BM3" s="360"/>
      <c r="BN3" s="360"/>
      <c r="BO3" s="360"/>
      <c r="BP3" s="360"/>
      <c r="BQ3" s="360"/>
      <c r="BR3" s="360"/>
      <c r="BS3" s="360"/>
      <c r="BT3" s="360"/>
      <c r="BU3" s="381"/>
    </row>
    <row r="4" spans="2:73" ht="18" customHeight="1" x14ac:dyDescent="0.2">
      <c r="B4" s="3378" t="s">
        <v>3</v>
      </c>
      <c r="C4" s="3379"/>
      <c r="D4" s="3379"/>
      <c r="E4" s="3379"/>
      <c r="F4" s="3379"/>
      <c r="G4" s="3379"/>
      <c r="H4" s="3379"/>
      <c r="I4" s="3379"/>
      <c r="J4" s="3379"/>
      <c r="K4" s="3379"/>
      <c r="L4" s="3380"/>
      <c r="M4" s="3526" t="s">
        <v>4</v>
      </c>
      <c r="N4" s="3527"/>
      <c r="O4" s="3527"/>
      <c r="P4" s="3527"/>
      <c r="Q4" s="3527"/>
      <c r="R4" s="3527"/>
      <c r="S4" s="3527"/>
      <c r="T4" s="3527"/>
      <c r="U4" s="3527"/>
      <c r="V4" s="3527"/>
      <c r="W4" s="3527"/>
      <c r="X4" s="3527"/>
      <c r="Y4" s="383"/>
      <c r="Z4" s="3528">
        <f>Tabelle1!D3</f>
        <v>0</v>
      </c>
      <c r="AA4" s="3528"/>
      <c r="AB4" s="3528"/>
      <c r="AC4" s="3528"/>
      <c r="AD4" s="3528"/>
      <c r="AE4" s="3528"/>
      <c r="AF4" s="3528"/>
      <c r="AG4" s="3528"/>
      <c r="AH4" s="3528"/>
      <c r="AI4" s="3528"/>
      <c r="AJ4" s="3528"/>
      <c r="AK4" s="3528"/>
      <c r="AL4" s="3528"/>
      <c r="AM4" s="3528"/>
      <c r="AN4" s="3528"/>
      <c r="AO4" s="3528"/>
      <c r="AP4" s="3528"/>
      <c r="AQ4" s="3528"/>
      <c r="AR4" s="3528"/>
      <c r="AS4" s="3528"/>
      <c r="AT4" s="3528"/>
      <c r="AU4" s="3528"/>
      <c r="AV4" s="3528"/>
      <c r="AW4" s="3528"/>
      <c r="AX4" s="3528"/>
      <c r="AY4" s="3528"/>
      <c r="AZ4" s="3529"/>
      <c r="BA4" s="3719"/>
      <c r="BB4" s="3720"/>
      <c r="BC4" s="3720"/>
      <c r="BD4" s="3720"/>
      <c r="BE4" s="3720"/>
      <c r="BF4" s="3720"/>
      <c r="BG4" s="3720"/>
      <c r="BH4" s="3720"/>
      <c r="BI4" s="3720"/>
    </row>
    <row r="5" spans="2:73" ht="18" customHeight="1" x14ac:dyDescent="0.2">
      <c r="B5" s="2936"/>
      <c r="C5" s="2937"/>
      <c r="D5" s="2937"/>
      <c r="E5" s="2937"/>
      <c r="F5" s="2937"/>
      <c r="G5" s="2937"/>
      <c r="H5" s="2937"/>
      <c r="I5" s="2937"/>
      <c r="J5" s="2937"/>
      <c r="K5" s="2937"/>
      <c r="L5" s="2938"/>
      <c r="M5" s="3016" t="s">
        <v>5</v>
      </c>
      <c r="N5" s="3017"/>
      <c r="O5" s="3017"/>
      <c r="P5" s="3017"/>
      <c r="Q5" s="3017"/>
      <c r="R5" s="3017"/>
      <c r="S5" s="3017"/>
      <c r="T5" s="3017"/>
      <c r="U5" s="3017"/>
      <c r="V5" s="3017"/>
      <c r="W5" s="3017"/>
      <c r="X5" s="3017"/>
      <c r="Y5" s="2963" t="s">
        <v>59</v>
      </c>
      <c r="Z5" s="2963"/>
      <c r="AA5" s="232"/>
      <c r="AB5" s="3530">
        <v>99310</v>
      </c>
      <c r="AC5" s="3531"/>
      <c r="AD5" s="3531"/>
      <c r="AE5" s="3531"/>
      <c r="AF5" s="247"/>
      <c r="AG5" s="3017" t="s">
        <v>0</v>
      </c>
      <c r="AH5" s="3017"/>
      <c r="AI5" s="3017"/>
      <c r="AJ5" s="3017"/>
      <c r="AK5" s="3017"/>
      <c r="AL5" s="3017"/>
      <c r="AM5" s="3017"/>
      <c r="AN5" s="3017"/>
      <c r="AO5" s="3017"/>
      <c r="AP5" s="3017"/>
      <c r="AQ5" s="3017"/>
      <c r="AR5" s="3017"/>
      <c r="AS5" s="3017"/>
      <c r="AT5" s="3017"/>
      <c r="AU5" s="3017"/>
      <c r="AV5" s="3017"/>
      <c r="AW5" s="3017"/>
      <c r="AX5" s="3017"/>
      <c r="AY5" s="3017"/>
      <c r="AZ5" s="3532"/>
      <c r="BA5" s="382"/>
      <c r="BB5" s="381"/>
      <c r="BC5" s="381"/>
      <c r="BD5" s="381"/>
      <c r="BE5" s="381"/>
      <c r="BF5" s="381"/>
      <c r="BG5" s="381"/>
      <c r="BH5" s="381"/>
      <c r="BI5" s="381"/>
    </row>
    <row r="6" spans="2:73" ht="18" customHeight="1" x14ac:dyDescent="0.2">
      <c r="B6" s="2409"/>
      <c r="C6" s="2410"/>
      <c r="D6" s="2410"/>
      <c r="E6" s="2410"/>
      <c r="F6" s="2410"/>
      <c r="G6" s="2410"/>
      <c r="H6" s="2410"/>
      <c r="I6" s="2410"/>
      <c r="J6" s="2410"/>
      <c r="K6" s="2410"/>
      <c r="L6" s="2411"/>
      <c r="M6" s="3533" t="s">
        <v>28</v>
      </c>
      <c r="N6" s="3534"/>
      <c r="O6" s="3534"/>
      <c r="P6" s="3534"/>
      <c r="Q6" s="3534"/>
      <c r="R6" s="3534"/>
      <c r="S6" s="3534"/>
      <c r="T6" s="3534"/>
      <c r="U6" s="3534"/>
      <c r="V6" s="3534"/>
      <c r="W6" s="3534"/>
      <c r="X6" s="3534"/>
      <c r="Y6" s="377"/>
      <c r="Z6" s="3535">
        <f>Tabelle1!H3</f>
        <v>0</v>
      </c>
      <c r="AA6" s="3535"/>
      <c r="AB6" s="3535"/>
      <c r="AC6" s="3535"/>
      <c r="AD6" s="3535"/>
      <c r="AE6" s="3535"/>
      <c r="AF6" s="3535"/>
      <c r="AG6" s="3535"/>
      <c r="AH6" s="3535"/>
      <c r="AI6" s="3535"/>
      <c r="AJ6" s="3535"/>
      <c r="AK6" s="3535"/>
      <c r="AL6" s="380"/>
      <c r="AM6" s="3557">
        <f>Tabelle1!I3</f>
        <v>0</v>
      </c>
      <c r="AN6" s="3557"/>
      <c r="AO6" s="380"/>
      <c r="AP6" s="3558">
        <f>Tabelle1!J3</f>
        <v>0</v>
      </c>
      <c r="AQ6" s="3558"/>
      <c r="AR6" s="3558"/>
      <c r="AS6" s="3558"/>
      <c r="AT6" s="3558"/>
      <c r="AU6" s="3558"/>
      <c r="AV6" s="3558"/>
      <c r="AW6" s="3558"/>
      <c r="AX6" s="3558"/>
      <c r="AY6" s="3558"/>
      <c r="AZ6" s="3559"/>
    </row>
    <row r="7" spans="2:73" ht="18" customHeight="1" x14ac:dyDescent="0.2">
      <c r="B7" s="3536" t="s">
        <v>537</v>
      </c>
      <c r="C7" s="3537"/>
      <c r="D7" s="3537"/>
      <c r="E7" s="3537"/>
      <c r="F7" s="3537"/>
      <c r="G7" s="3537"/>
      <c r="H7" s="3537"/>
      <c r="I7" s="3537"/>
      <c r="J7" s="3537"/>
      <c r="K7" s="3537"/>
      <c r="L7" s="3538"/>
      <c r="M7" s="3586" t="s">
        <v>29</v>
      </c>
      <c r="N7" s="3587"/>
      <c r="O7" s="3587"/>
      <c r="P7" s="3587"/>
      <c r="Q7" s="3587"/>
      <c r="R7" s="3587"/>
      <c r="S7" s="3587"/>
      <c r="T7" s="3587"/>
      <c r="U7" s="3587"/>
      <c r="V7" s="3587"/>
      <c r="W7" s="3587"/>
      <c r="X7" s="3587"/>
      <c r="Y7" s="379"/>
      <c r="Z7" s="3588">
        <f>Tabelle1!C10</f>
        <v>0</v>
      </c>
      <c r="AA7" s="3588"/>
      <c r="AB7" s="3588"/>
      <c r="AC7" s="3588"/>
      <c r="AD7" s="3588"/>
      <c r="AE7" s="3588"/>
      <c r="AF7" s="3588"/>
      <c r="AG7" s="3588"/>
      <c r="AH7" s="3588"/>
      <c r="AI7" s="3588"/>
      <c r="AJ7" s="3588"/>
      <c r="AK7" s="3588"/>
      <c r="AL7" s="3588"/>
      <c r="AM7" s="3588"/>
      <c r="AN7" s="3588"/>
      <c r="AO7" s="3588"/>
      <c r="AP7" s="3588"/>
      <c r="AQ7" s="3588"/>
      <c r="AR7" s="3588"/>
      <c r="AS7" s="3588"/>
      <c r="AT7" s="3588"/>
      <c r="AU7" s="3588"/>
      <c r="AV7" s="3588"/>
      <c r="AW7" s="3588"/>
      <c r="AX7" s="3588"/>
      <c r="AY7" s="3588"/>
      <c r="AZ7" s="3589"/>
    </row>
    <row r="8" spans="2:73" ht="18" customHeight="1" x14ac:dyDescent="0.2">
      <c r="B8" s="3648"/>
      <c r="C8" s="3649"/>
      <c r="D8" s="3649"/>
      <c r="E8" s="3649"/>
      <c r="F8" s="3649"/>
      <c r="G8" s="3649"/>
      <c r="H8" s="3649"/>
      <c r="I8" s="3649"/>
      <c r="J8" s="3649"/>
      <c r="K8" s="3649"/>
      <c r="L8" s="3650"/>
      <c r="M8" s="3016" t="s">
        <v>4</v>
      </c>
      <c r="N8" s="3017"/>
      <c r="O8" s="3017"/>
      <c r="P8" s="3017"/>
      <c r="Q8" s="3017"/>
      <c r="R8" s="3017"/>
      <c r="S8" s="3017"/>
      <c r="T8" s="3017"/>
      <c r="U8" s="3017"/>
      <c r="V8" s="3017"/>
      <c r="W8" s="3017"/>
      <c r="X8" s="3017"/>
      <c r="Y8" s="247"/>
      <c r="Z8" s="2931">
        <f>Tabelle1!D10</f>
        <v>0</v>
      </c>
      <c r="AA8" s="2931"/>
      <c r="AB8" s="2931"/>
      <c r="AC8" s="2931"/>
      <c r="AD8" s="2931"/>
      <c r="AE8" s="2931"/>
      <c r="AF8" s="2931"/>
      <c r="AG8" s="2931"/>
      <c r="AH8" s="2931"/>
      <c r="AI8" s="2931"/>
      <c r="AJ8" s="2931"/>
      <c r="AK8" s="2931"/>
      <c r="AL8" s="2931"/>
      <c r="AM8" s="2931"/>
      <c r="AN8" s="2931"/>
      <c r="AO8" s="2931"/>
      <c r="AP8" s="2931"/>
      <c r="AQ8" s="2931"/>
      <c r="AR8" s="2931"/>
      <c r="AS8" s="2931"/>
      <c r="AT8" s="2931"/>
      <c r="AU8" s="2931"/>
      <c r="AV8" s="2931"/>
      <c r="AW8" s="2931"/>
      <c r="AX8" s="2931"/>
      <c r="AY8" s="2931"/>
      <c r="AZ8" s="2932"/>
    </row>
    <row r="9" spans="2:73" ht="18" customHeight="1" x14ac:dyDescent="0.2">
      <c r="B9" s="3664"/>
      <c r="C9" s="3665"/>
      <c r="D9" s="3665"/>
      <c r="E9" s="3665"/>
      <c r="F9" s="3665"/>
      <c r="G9" s="3665"/>
      <c r="H9" s="3665"/>
      <c r="I9" s="3665"/>
      <c r="J9" s="3665"/>
      <c r="K9" s="3665"/>
      <c r="L9" s="3666"/>
      <c r="M9" s="3016" t="s">
        <v>5</v>
      </c>
      <c r="N9" s="3017"/>
      <c r="O9" s="3017"/>
      <c r="P9" s="3017"/>
      <c r="Q9" s="3017"/>
      <c r="R9" s="3017"/>
      <c r="S9" s="3017"/>
      <c r="T9" s="3017"/>
      <c r="U9" s="3017"/>
      <c r="V9" s="3017"/>
      <c r="W9" s="3017"/>
      <c r="X9" s="3017"/>
      <c r="Y9" s="2963" t="str">
        <f>Tabelle1!E10</f>
        <v>D</v>
      </c>
      <c r="Z9" s="2963"/>
      <c r="AA9" s="378"/>
      <c r="AB9" s="3015">
        <f>Tabelle1!F10</f>
        <v>0</v>
      </c>
      <c r="AC9" s="3015"/>
      <c r="AD9" s="3015"/>
      <c r="AE9" s="3015"/>
      <c r="AF9" s="231"/>
      <c r="AG9" s="2931">
        <f>Tabelle1!G10</f>
        <v>0</v>
      </c>
      <c r="AH9" s="2931"/>
      <c r="AI9" s="2931"/>
      <c r="AJ9" s="2931"/>
      <c r="AK9" s="2931"/>
      <c r="AL9" s="2931"/>
      <c r="AM9" s="2931"/>
      <c r="AN9" s="2931"/>
      <c r="AO9" s="2931"/>
      <c r="AP9" s="2931"/>
      <c r="AQ9" s="2931"/>
      <c r="AR9" s="2931"/>
      <c r="AS9" s="2931"/>
      <c r="AT9" s="2931"/>
      <c r="AU9" s="2931"/>
      <c r="AV9" s="2931"/>
      <c r="AW9" s="2931"/>
      <c r="AX9" s="2931"/>
      <c r="AY9" s="2931"/>
      <c r="AZ9" s="2932"/>
    </row>
    <row r="10" spans="2:73" ht="18" customHeight="1" x14ac:dyDescent="0.2">
      <c r="B10" s="3626"/>
      <c r="C10" s="3627"/>
      <c r="D10" s="3627"/>
      <c r="E10" s="3627"/>
      <c r="F10" s="3627"/>
      <c r="G10" s="3627"/>
      <c r="H10" s="3627"/>
      <c r="I10" s="3627"/>
      <c r="J10" s="3627"/>
      <c r="K10" s="3627"/>
      <c r="L10" s="3628"/>
      <c r="M10" s="3629" t="s">
        <v>369</v>
      </c>
      <c r="N10" s="3534"/>
      <c r="O10" s="3534"/>
      <c r="P10" s="3534"/>
      <c r="Q10" s="3534"/>
      <c r="R10" s="3534"/>
      <c r="S10" s="3534"/>
      <c r="T10" s="3534"/>
      <c r="U10" s="3534"/>
      <c r="V10" s="3534"/>
      <c r="W10" s="3534"/>
      <c r="X10" s="3534"/>
      <c r="Y10" s="377"/>
      <c r="Z10" s="3630">
        <f>Tabelle1!H10</f>
        <v>0</v>
      </c>
      <c r="AA10" s="3630"/>
      <c r="AB10" s="3630"/>
      <c r="AC10" s="3630"/>
      <c r="AD10" s="3630"/>
      <c r="AE10" s="3630"/>
      <c r="AF10" s="3630"/>
      <c r="AG10" s="3630"/>
      <c r="AH10" s="3630"/>
      <c r="AI10" s="3630"/>
      <c r="AJ10" s="190"/>
      <c r="AK10" s="3631">
        <f>Tabelle1!I10</f>
        <v>0</v>
      </c>
      <c r="AL10" s="3632"/>
      <c r="AM10" s="3632"/>
      <c r="AN10" s="3632"/>
      <c r="AO10" s="3632"/>
      <c r="AP10" s="3632"/>
      <c r="AQ10" s="3632"/>
      <c r="AR10" s="3632"/>
      <c r="AS10" s="3632"/>
      <c r="AT10" s="3632"/>
      <c r="AU10" s="3632"/>
      <c r="AV10" s="3632"/>
      <c r="AW10" s="3632"/>
      <c r="AX10" s="3632"/>
      <c r="AY10" s="3632"/>
      <c r="AZ10" s="3633"/>
    </row>
    <row r="11" spans="2:73" ht="15.75" customHeight="1" x14ac:dyDescent="0.2">
      <c r="B11" s="772"/>
      <c r="C11" s="3743" t="s">
        <v>975</v>
      </c>
      <c r="D11" s="3743"/>
      <c r="E11" s="3743"/>
      <c r="F11" s="3743"/>
      <c r="G11" s="3743"/>
      <c r="H11" s="3743"/>
      <c r="I11" s="3743"/>
      <c r="J11" s="3743"/>
      <c r="K11" s="3743"/>
      <c r="L11" s="3743"/>
      <c r="M11" s="3743"/>
      <c r="N11" s="3743"/>
      <c r="O11" s="3743"/>
      <c r="P11" s="3743"/>
      <c r="Q11" s="3743"/>
      <c r="R11" s="3743"/>
      <c r="S11" s="3743"/>
      <c r="T11" s="3743"/>
      <c r="U11" s="3743"/>
      <c r="V11" s="3743"/>
      <c r="W11" s="3743"/>
      <c r="X11" s="3743"/>
      <c r="Y11" s="3743"/>
      <c r="Z11" s="3743"/>
      <c r="AA11" s="3743"/>
      <c r="AB11" s="3743"/>
      <c r="AC11" s="3743"/>
      <c r="AD11" s="3742"/>
      <c r="AE11" s="3742"/>
      <c r="AF11" s="3742"/>
      <c r="AG11" s="3742"/>
      <c r="AH11" s="3742"/>
      <c r="AI11" s="3742"/>
      <c r="AJ11" s="3742"/>
      <c r="AK11" s="3742"/>
      <c r="AL11" s="3742"/>
      <c r="AM11" s="3742"/>
      <c r="AN11" s="3742"/>
      <c r="AO11" s="3742"/>
      <c r="AP11" s="3742"/>
      <c r="AQ11" s="3742"/>
      <c r="AR11" s="3742"/>
      <c r="AS11" s="3742"/>
      <c r="AT11" s="3742"/>
      <c r="AU11" s="3743"/>
      <c r="AV11" s="3743"/>
      <c r="AW11" s="3743"/>
      <c r="AX11" s="3743"/>
      <c r="AY11" s="3743"/>
      <c r="AZ11" s="3744"/>
    </row>
    <row r="12" spans="2:73" ht="23.25" customHeight="1" x14ac:dyDescent="0.2">
      <c r="B12" s="3598"/>
      <c r="C12" s="3599"/>
      <c r="D12" s="3599"/>
      <c r="E12" s="3477" t="s">
        <v>536</v>
      </c>
      <c r="F12" s="3477"/>
      <c r="G12" s="3477"/>
      <c r="H12" s="3477"/>
      <c r="I12" s="3477"/>
      <c r="J12" s="3477"/>
      <c r="K12" s="3477"/>
      <c r="L12" s="3477"/>
      <c r="M12" s="3477"/>
      <c r="N12" s="3477"/>
      <c r="O12" s="3477"/>
      <c r="P12" s="3477"/>
      <c r="Q12" s="3477"/>
      <c r="R12" s="3477"/>
      <c r="S12" s="3477"/>
      <c r="T12" s="3477"/>
      <c r="U12" s="3477"/>
      <c r="V12" s="3477"/>
      <c r="W12" s="3477"/>
      <c r="X12" s="3477"/>
      <c r="Y12" s="3477"/>
      <c r="Z12" s="3477"/>
      <c r="AA12" s="3477"/>
      <c r="AB12" s="3477"/>
      <c r="AC12" s="3477"/>
      <c r="AD12" s="3477"/>
      <c r="AE12" s="3477"/>
      <c r="AF12" s="3477"/>
      <c r="AG12" s="3477"/>
      <c r="AH12" s="3477"/>
      <c r="AI12" s="3477"/>
      <c r="AJ12" s="3477"/>
      <c r="AK12" s="3477"/>
      <c r="AL12" s="3477"/>
      <c r="AM12" s="3477"/>
      <c r="AN12" s="3477"/>
      <c r="AO12" s="3477"/>
      <c r="AP12" s="3477"/>
      <c r="AQ12" s="3477"/>
      <c r="AR12" s="3477"/>
      <c r="AS12" s="3477"/>
      <c r="AT12" s="3477"/>
      <c r="AU12" s="3477"/>
      <c r="AV12" s="3477"/>
      <c r="AW12" s="3477"/>
      <c r="AX12" s="3477"/>
      <c r="AY12" s="3477"/>
      <c r="AZ12" s="3741"/>
    </row>
    <row r="13" spans="2:73" ht="30" customHeight="1" x14ac:dyDescent="0.2">
      <c r="B13" s="3598"/>
      <c r="C13" s="3599"/>
      <c r="D13" s="3599"/>
      <c r="E13" s="3599"/>
      <c r="F13" s="3620" t="s">
        <v>766</v>
      </c>
      <c r="G13" s="3412"/>
      <c r="H13" s="3412"/>
      <c r="I13" s="3412"/>
      <c r="J13" s="3412"/>
      <c r="K13" s="3412"/>
      <c r="L13" s="3412"/>
      <c r="M13" s="3412"/>
      <c r="N13" s="3412"/>
      <c r="O13" s="3412"/>
      <c r="P13" s="3412"/>
      <c r="Q13" s="3412"/>
      <c r="R13" s="3412"/>
      <c r="S13" s="3412"/>
      <c r="T13" s="3412"/>
      <c r="U13" s="3412"/>
      <c r="V13" s="3412"/>
      <c r="W13" s="3412"/>
      <c r="X13" s="3412"/>
      <c r="Y13" s="3412"/>
      <c r="Z13" s="3412"/>
      <c r="AA13" s="3412"/>
      <c r="AB13" s="3412"/>
      <c r="AC13" s="3412"/>
      <c r="AD13" s="3412"/>
      <c r="AE13" s="3412"/>
      <c r="AF13" s="3412"/>
      <c r="AG13" s="3412"/>
      <c r="AH13" s="3412"/>
      <c r="AI13" s="3412"/>
      <c r="AJ13" s="3412"/>
      <c r="AK13" s="3412"/>
      <c r="AL13" s="3412"/>
      <c r="AM13" s="3412"/>
      <c r="AN13" s="3412"/>
      <c r="AO13" s="3412"/>
      <c r="AP13" s="3412"/>
      <c r="AQ13" s="3412"/>
      <c r="AR13" s="3412"/>
      <c r="AS13" s="3412"/>
      <c r="AT13" s="3412"/>
      <c r="AU13" s="3412"/>
      <c r="AV13" s="3412"/>
      <c r="AW13" s="3412"/>
      <c r="AX13" s="3412"/>
      <c r="AY13" s="3412"/>
      <c r="AZ13" s="3597"/>
    </row>
    <row r="14" spans="2:73" ht="30" customHeight="1" x14ac:dyDescent="0.2">
      <c r="B14" s="3598"/>
      <c r="C14" s="3599"/>
      <c r="D14" s="3599"/>
      <c r="E14" s="3599"/>
      <c r="F14" s="3734" t="s">
        <v>978</v>
      </c>
      <c r="G14" s="3412"/>
      <c r="H14" s="3412"/>
      <c r="I14" s="3412"/>
      <c r="J14" s="3412"/>
      <c r="K14" s="3412"/>
      <c r="L14" s="3412"/>
      <c r="M14" s="3412"/>
      <c r="N14" s="3412"/>
      <c r="O14" s="3412"/>
      <c r="P14" s="3412"/>
      <c r="Q14" s="3412"/>
      <c r="R14" s="3412"/>
      <c r="S14" s="3412"/>
      <c r="T14" s="3412"/>
      <c r="U14" s="3412"/>
      <c r="V14" s="3412"/>
      <c r="W14" s="3412"/>
      <c r="X14" s="3412"/>
      <c r="Y14" s="3412"/>
      <c r="Z14" s="3412"/>
      <c r="AA14" s="3412"/>
      <c r="AB14" s="3412"/>
      <c r="AC14" s="3412"/>
      <c r="AD14" s="3412"/>
      <c r="AE14" s="3412"/>
      <c r="AF14" s="3412"/>
      <c r="AG14" s="3412"/>
      <c r="AH14" s="3412"/>
      <c r="AI14" s="3412"/>
      <c r="AJ14" s="3412"/>
      <c r="AK14" s="3412"/>
      <c r="AL14" s="3412"/>
      <c r="AM14" s="3412"/>
      <c r="AN14" s="3412"/>
      <c r="AO14" s="3412"/>
      <c r="AP14" s="3412"/>
      <c r="AQ14" s="3412"/>
      <c r="AR14" s="3412"/>
      <c r="AS14" s="3412"/>
      <c r="AT14" s="3412"/>
      <c r="AU14" s="3412"/>
      <c r="AV14" s="3412"/>
      <c r="AW14" s="3412"/>
      <c r="AX14" s="3412"/>
      <c r="AY14" s="3412"/>
      <c r="AZ14" s="3597"/>
      <c r="BC14" s="376"/>
    </row>
    <row r="15" spans="2:73" ht="30" customHeight="1" x14ac:dyDescent="0.2">
      <c r="B15" s="3598"/>
      <c r="C15" s="3599"/>
      <c r="D15" s="3599"/>
      <c r="E15" s="3599"/>
      <c r="F15" s="3734" t="s">
        <v>958</v>
      </c>
      <c r="G15" s="3412"/>
      <c r="H15" s="3412"/>
      <c r="I15" s="3412"/>
      <c r="J15" s="3412"/>
      <c r="K15" s="3412"/>
      <c r="L15" s="3412"/>
      <c r="M15" s="3412"/>
      <c r="N15" s="3412"/>
      <c r="O15" s="3412"/>
      <c r="P15" s="3412"/>
      <c r="Q15" s="3412"/>
      <c r="R15" s="3412"/>
      <c r="S15" s="3412"/>
      <c r="T15" s="3412"/>
      <c r="U15" s="3412"/>
      <c r="V15" s="3412"/>
      <c r="W15" s="3412"/>
      <c r="X15" s="3412"/>
      <c r="Y15" s="3412"/>
      <c r="Z15" s="3412"/>
      <c r="AA15" s="3412"/>
      <c r="AB15" s="3412"/>
      <c r="AC15" s="3412"/>
      <c r="AD15" s="3412"/>
      <c r="AE15" s="3412"/>
      <c r="AF15" s="3412"/>
      <c r="AG15" s="3412"/>
      <c r="AH15" s="3412"/>
      <c r="AI15" s="3412"/>
      <c r="AJ15" s="3412"/>
      <c r="AK15" s="3412"/>
      <c r="AL15" s="3412"/>
      <c r="AM15" s="3412"/>
      <c r="AN15" s="3412"/>
      <c r="AO15" s="3412"/>
      <c r="AP15" s="3412"/>
      <c r="AQ15" s="3412"/>
      <c r="AR15" s="3412"/>
      <c r="AS15" s="3412"/>
      <c r="AT15" s="3412"/>
      <c r="AU15" s="3412"/>
      <c r="AV15" s="3412"/>
      <c r="AW15" s="3412"/>
      <c r="AX15" s="3412"/>
      <c r="AY15" s="3412"/>
      <c r="AZ15" s="3597"/>
    </row>
    <row r="16" spans="2:73" ht="40.5" customHeight="1" x14ac:dyDescent="0.2">
      <c r="B16" s="3598"/>
      <c r="C16" s="3599"/>
      <c r="D16" s="3599"/>
      <c r="E16" s="3599"/>
      <c r="F16" s="3620" t="s">
        <v>765</v>
      </c>
      <c r="G16" s="3412"/>
      <c r="H16" s="3412"/>
      <c r="I16" s="3412"/>
      <c r="J16" s="3412"/>
      <c r="K16" s="3412"/>
      <c r="L16" s="3412"/>
      <c r="M16" s="3412"/>
      <c r="N16" s="3412"/>
      <c r="O16" s="3412"/>
      <c r="P16" s="3412"/>
      <c r="Q16" s="3412"/>
      <c r="R16" s="3412"/>
      <c r="S16" s="3412"/>
      <c r="T16" s="3412"/>
      <c r="U16" s="3412"/>
      <c r="V16" s="3412"/>
      <c r="W16" s="3412"/>
      <c r="X16" s="3412"/>
      <c r="Y16" s="3412"/>
      <c r="Z16" s="3412"/>
      <c r="AA16" s="3412"/>
      <c r="AB16" s="3412"/>
      <c r="AC16" s="3412"/>
      <c r="AD16" s="3412"/>
      <c r="AE16" s="3412"/>
      <c r="AF16" s="3412"/>
      <c r="AG16" s="3412"/>
      <c r="AH16" s="3412"/>
      <c r="AI16" s="3412"/>
      <c r="AJ16" s="3412"/>
      <c r="AK16" s="3412"/>
      <c r="AL16" s="3412"/>
      <c r="AM16" s="3412"/>
      <c r="AN16" s="3412"/>
      <c r="AO16" s="3412"/>
      <c r="AP16" s="3412"/>
      <c r="AQ16" s="3412"/>
      <c r="AR16" s="3412"/>
      <c r="AS16" s="3412"/>
      <c r="AT16" s="3412"/>
      <c r="AU16" s="3412"/>
      <c r="AV16" s="3412"/>
      <c r="AW16" s="3412"/>
      <c r="AX16" s="3412"/>
      <c r="AY16" s="3412"/>
      <c r="AZ16" s="3597"/>
    </row>
    <row r="17" spans="2:52" ht="40.5" customHeight="1" x14ac:dyDescent="0.2">
      <c r="B17" s="375"/>
      <c r="C17" s="374"/>
      <c r="D17" s="374"/>
      <c r="E17" s="374"/>
      <c r="F17" s="3734" t="s">
        <v>959</v>
      </c>
      <c r="G17" s="3412"/>
      <c r="H17" s="3412"/>
      <c r="I17" s="3412"/>
      <c r="J17" s="3412"/>
      <c r="K17" s="3412"/>
      <c r="L17" s="3412"/>
      <c r="M17" s="3412"/>
      <c r="N17" s="3412"/>
      <c r="O17" s="3412"/>
      <c r="P17" s="3412"/>
      <c r="Q17" s="3412"/>
      <c r="R17" s="3412"/>
      <c r="S17" s="3412"/>
      <c r="T17" s="3412"/>
      <c r="U17" s="3412"/>
      <c r="V17" s="3412"/>
      <c r="W17" s="3412"/>
      <c r="X17" s="3412"/>
      <c r="Y17" s="3412"/>
      <c r="Z17" s="3412"/>
      <c r="AA17" s="3412"/>
      <c r="AB17" s="3412"/>
      <c r="AC17" s="3412"/>
      <c r="AD17" s="3412"/>
      <c r="AE17" s="3412"/>
      <c r="AF17" s="3412"/>
      <c r="AG17" s="3412"/>
      <c r="AH17" s="3412"/>
      <c r="AI17" s="3412"/>
      <c r="AJ17" s="3412"/>
      <c r="AK17" s="3412"/>
      <c r="AL17" s="3412"/>
      <c r="AM17" s="3412"/>
      <c r="AN17" s="3412"/>
      <c r="AO17" s="3412"/>
      <c r="AP17" s="3412"/>
      <c r="AQ17" s="3412"/>
      <c r="AR17" s="3412"/>
      <c r="AS17" s="3412"/>
      <c r="AT17" s="3412"/>
      <c r="AU17" s="3412"/>
      <c r="AV17" s="3412"/>
      <c r="AW17" s="3412"/>
      <c r="AX17" s="3412"/>
      <c r="AY17" s="3412"/>
      <c r="AZ17" s="3597"/>
    </row>
    <row r="18" spans="2:52" ht="30" customHeight="1" x14ac:dyDescent="0.2">
      <c r="B18" s="3598"/>
      <c r="C18" s="3599"/>
      <c r="D18" s="3599"/>
      <c r="E18" s="3599"/>
      <c r="F18" s="3734" t="s">
        <v>974</v>
      </c>
      <c r="G18" s="3412"/>
      <c r="H18" s="3412"/>
      <c r="I18" s="3412"/>
      <c r="J18" s="3412"/>
      <c r="K18" s="3412"/>
      <c r="L18" s="3412"/>
      <c r="M18" s="3412"/>
      <c r="N18" s="3412"/>
      <c r="O18" s="3412"/>
      <c r="P18" s="3412"/>
      <c r="Q18" s="3412"/>
      <c r="R18" s="3412"/>
      <c r="S18" s="3412"/>
      <c r="T18" s="3412"/>
      <c r="U18" s="3412"/>
      <c r="V18" s="3412"/>
      <c r="W18" s="3412"/>
      <c r="X18" s="3412"/>
      <c r="Y18" s="3412"/>
      <c r="Z18" s="3412"/>
      <c r="AA18" s="3412"/>
      <c r="AB18" s="3412"/>
      <c r="AC18" s="3412"/>
      <c r="AD18" s="3412"/>
      <c r="AE18" s="3412"/>
      <c r="AF18" s="3412"/>
      <c r="AG18" s="3412"/>
      <c r="AH18" s="3412"/>
      <c r="AI18" s="3412"/>
      <c r="AJ18" s="3412"/>
      <c r="AK18" s="3412"/>
      <c r="AL18" s="3412"/>
      <c r="AM18" s="3412"/>
      <c r="AN18" s="3412"/>
      <c r="AO18" s="3412"/>
      <c r="AP18" s="3412"/>
      <c r="AQ18" s="3412"/>
      <c r="AR18" s="3412"/>
      <c r="AS18" s="3412"/>
      <c r="AT18" s="3412"/>
      <c r="AU18" s="3412"/>
      <c r="AV18" s="3412"/>
      <c r="AW18" s="3412"/>
      <c r="AX18" s="3412"/>
      <c r="AY18" s="3412"/>
      <c r="AZ18" s="3597"/>
    </row>
    <row r="19" spans="2:52" ht="50.25" customHeight="1" x14ac:dyDescent="0.2">
      <c r="B19" s="3696"/>
      <c r="C19" s="3697"/>
      <c r="D19" s="3697"/>
      <c r="E19" s="3697"/>
      <c r="F19" s="3734" t="s">
        <v>960</v>
      </c>
      <c r="G19" s="3412"/>
      <c r="H19" s="3412"/>
      <c r="I19" s="3412"/>
      <c r="J19" s="3412"/>
      <c r="K19" s="3412"/>
      <c r="L19" s="3412"/>
      <c r="M19" s="3412"/>
      <c r="N19" s="3412"/>
      <c r="O19" s="3412"/>
      <c r="P19" s="3412"/>
      <c r="Q19" s="3412"/>
      <c r="R19" s="3412"/>
      <c r="S19" s="3412"/>
      <c r="T19" s="3412"/>
      <c r="U19" s="3412"/>
      <c r="V19" s="3412"/>
      <c r="W19" s="3412"/>
      <c r="X19" s="3412"/>
      <c r="Y19" s="3412"/>
      <c r="Z19" s="3412"/>
      <c r="AA19" s="3412"/>
      <c r="AB19" s="3412"/>
      <c r="AC19" s="3412"/>
      <c r="AD19" s="3412"/>
      <c r="AE19" s="3412"/>
      <c r="AF19" s="3412"/>
      <c r="AG19" s="3412"/>
      <c r="AH19" s="3412"/>
      <c r="AI19" s="3412"/>
      <c r="AJ19" s="3412"/>
      <c r="AK19" s="3412"/>
      <c r="AL19" s="3412"/>
      <c r="AM19" s="3412"/>
      <c r="AN19" s="3412"/>
      <c r="AO19" s="3412"/>
      <c r="AP19" s="3412"/>
      <c r="AQ19" s="3412"/>
      <c r="AR19" s="3412"/>
      <c r="AS19" s="3412"/>
      <c r="AT19" s="3412"/>
      <c r="AU19" s="3412"/>
      <c r="AV19" s="3412"/>
      <c r="AW19" s="3412"/>
      <c r="AX19" s="3412"/>
      <c r="AY19" s="3412"/>
      <c r="AZ19" s="3597"/>
    </row>
    <row r="20" spans="2:52" ht="18" customHeight="1" x14ac:dyDescent="0.2">
      <c r="B20" s="3696"/>
      <c r="C20" s="3697"/>
      <c r="D20" s="3697"/>
      <c r="E20" s="3697"/>
      <c r="F20" s="3596" t="s">
        <v>532</v>
      </c>
      <c r="G20" s="3412"/>
      <c r="H20" s="3412"/>
      <c r="I20" s="3412"/>
      <c r="J20" s="3412"/>
      <c r="K20" s="3412"/>
      <c r="L20" s="3412"/>
      <c r="M20" s="3412"/>
      <c r="N20" s="3412"/>
      <c r="O20" s="3412"/>
      <c r="P20" s="3412"/>
      <c r="Q20" s="3412"/>
      <c r="R20" s="3412"/>
      <c r="S20" s="3412"/>
      <c r="T20" s="3412"/>
      <c r="U20" s="3412"/>
      <c r="V20" s="3412"/>
      <c r="W20" s="3412"/>
      <c r="X20" s="3412"/>
      <c r="Y20" s="3412"/>
      <c r="Z20" s="3412"/>
      <c r="AA20" s="3412"/>
      <c r="AB20" s="3412"/>
      <c r="AC20" s="3412"/>
      <c r="AD20" s="3412"/>
      <c r="AE20" s="3412"/>
      <c r="AF20" s="3412"/>
      <c r="AG20" s="3412"/>
      <c r="AH20" s="3412"/>
      <c r="AI20" s="3412"/>
      <c r="AJ20" s="3412"/>
      <c r="AK20" s="3412"/>
      <c r="AL20" s="3412"/>
      <c r="AM20" s="3412"/>
      <c r="AN20" s="3412"/>
      <c r="AO20" s="3412"/>
      <c r="AP20" s="3412"/>
      <c r="AQ20" s="3412"/>
      <c r="AR20" s="3412"/>
      <c r="AS20" s="3412"/>
      <c r="AT20" s="3412"/>
      <c r="AU20" s="3412"/>
      <c r="AV20" s="3412"/>
      <c r="AW20" s="3412"/>
      <c r="AX20" s="3412"/>
      <c r="AY20" s="3412"/>
      <c r="AZ20" s="3597"/>
    </row>
    <row r="21" spans="2:52" ht="18" customHeight="1" x14ac:dyDescent="0.2">
      <c r="B21" s="3598"/>
      <c r="C21" s="3599"/>
      <c r="D21" s="3599"/>
      <c r="E21" s="3599"/>
      <c r="F21" s="3596" t="s">
        <v>531</v>
      </c>
      <c r="G21" s="3412"/>
      <c r="H21" s="3412"/>
      <c r="I21" s="3412"/>
      <c r="J21" s="3412"/>
      <c r="K21" s="3412"/>
      <c r="L21" s="3412"/>
      <c r="M21" s="3412"/>
      <c r="N21" s="3412"/>
      <c r="O21" s="3412"/>
      <c r="P21" s="3412"/>
      <c r="Q21" s="3412"/>
      <c r="R21" s="3412"/>
      <c r="S21" s="3412"/>
      <c r="T21" s="3412"/>
      <c r="U21" s="3412"/>
      <c r="V21" s="3412"/>
      <c r="W21" s="3412"/>
      <c r="X21" s="3412"/>
      <c r="Y21" s="3412"/>
      <c r="Z21" s="3412"/>
      <c r="AA21" s="3412"/>
      <c r="AB21" s="3412"/>
      <c r="AC21" s="3412"/>
      <c r="AD21" s="3412"/>
      <c r="AE21" s="3412"/>
      <c r="AF21" s="3412"/>
      <c r="AG21" s="3412"/>
      <c r="AH21" s="3412"/>
      <c r="AI21" s="3412"/>
      <c r="AJ21" s="3412"/>
      <c r="AK21" s="3412"/>
      <c r="AL21" s="3412"/>
      <c r="AM21" s="3412"/>
      <c r="AN21" s="3412"/>
      <c r="AO21" s="3412"/>
      <c r="AP21" s="3412"/>
      <c r="AQ21" s="3412"/>
      <c r="AR21" s="3412"/>
      <c r="AS21" s="3412"/>
      <c r="AT21" s="3412"/>
      <c r="AU21" s="3412"/>
      <c r="AV21" s="3412"/>
      <c r="AW21" s="3412"/>
      <c r="AX21" s="3412"/>
      <c r="AY21" s="3412"/>
      <c r="AZ21" s="3597"/>
    </row>
    <row r="22" spans="2:52" ht="23.25" customHeight="1" x14ac:dyDescent="0.2">
      <c r="B22" s="373"/>
      <c r="C22" s="3735" t="s">
        <v>530</v>
      </c>
      <c r="D22" s="3735"/>
      <c r="E22" s="3735"/>
      <c r="F22" s="3735"/>
      <c r="G22" s="3735"/>
      <c r="H22" s="3735"/>
      <c r="I22" s="3735"/>
      <c r="J22" s="3735"/>
      <c r="K22" s="3735"/>
      <c r="L22" s="3735"/>
      <c r="M22" s="3735"/>
      <c r="N22" s="3735"/>
      <c r="O22" s="3735"/>
      <c r="P22" s="3735"/>
      <c r="Q22" s="3736"/>
      <c r="R22" s="3736"/>
      <c r="S22" s="372" t="s">
        <v>110</v>
      </c>
      <c r="T22" s="3737"/>
      <c r="U22" s="3737"/>
      <c r="V22" s="372" t="s">
        <v>110</v>
      </c>
      <c r="W22" s="3740">
        <v>2021</v>
      </c>
      <c r="X22" s="3740"/>
      <c r="Y22" s="3740"/>
      <c r="Z22" s="3740"/>
      <c r="AA22" s="3735" t="s">
        <v>529</v>
      </c>
      <c r="AB22" s="3735"/>
      <c r="AC22" s="3735"/>
      <c r="AD22" s="3735"/>
      <c r="AE22" s="3735"/>
      <c r="AF22" s="3735"/>
      <c r="AG22" s="3735"/>
      <c r="AH22" s="3735"/>
      <c r="AI22" s="3735"/>
      <c r="AJ22" s="3735"/>
      <c r="AK22" s="3735"/>
      <c r="AL22" s="3735"/>
      <c r="AM22" s="3735"/>
      <c r="AN22" s="3735"/>
      <c r="AO22" s="3735"/>
      <c r="AP22" s="3735"/>
      <c r="AQ22" s="3735"/>
      <c r="AR22" s="3735"/>
      <c r="AS22" s="3735"/>
      <c r="AT22" s="3735"/>
      <c r="AU22" s="3735"/>
      <c r="AV22" s="3735"/>
      <c r="AW22" s="3735"/>
      <c r="AX22" s="3735"/>
      <c r="AY22" s="3735"/>
      <c r="AZ22" s="3738"/>
    </row>
    <row r="23" spans="2:52" ht="17.25" customHeight="1" x14ac:dyDescent="0.2">
      <c r="B23" s="371"/>
      <c r="C23" s="3729" t="s">
        <v>528</v>
      </c>
      <c r="D23" s="3729"/>
      <c r="E23" s="3729"/>
      <c r="F23" s="3729"/>
      <c r="G23" s="3729"/>
      <c r="H23" s="3729"/>
      <c r="I23" s="3729"/>
      <c r="J23" s="3729"/>
      <c r="K23" s="3729"/>
      <c r="L23" s="3729"/>
      <c r="M23" s="3729"/>
      <c r="N23" s="3729"/>
      <c r="O23" s="3729"/>
      <c r="P23" s="3729"/>
      <c r="Q23" s="3729"/>
      <c r="R23" s="3729"/>
      <c r="S23" s="3729"/>
      <c r="T23" s="3729"/>
      <c r="U23" s="3729"/>
      <c r="V23" s="3729"/>
      <c r="W23" s="3729"/>
      <c r="X23" s="3729"/>
      <c r="Y23" s="3729"/>
      <c r="Z23" s="3729"/>
      <c r="AA23" s="3729"/>
      <c r="AB23" s="3729"/>
      <c r="AC23" s="3729"/>
      <c r="AD23" s="3729"/>
      <c r="AE23" s="3729"/>
      <c r="AF23" s="3729"/>
      <c r="AG23" s="3729"/>
      <c r="AH23" s="3729"/>
      <c r="AI23" s="3729"/>
      <c r="AJ23" s="3729"/>
      <c r="AK23" s="3729"/>
      <c r="AL23" s="3729"/>
      <c r="AM23" s="3729"/>
      <c r="AN23" s="3729"/>
      <c r="AO23" s="3729"/>
      <c r="AP23" s="3729"/>
      <c r="AQ23" s="3729"/>
      <c r="AR23" s="3729"/>
      <c r="AS23" s="3729"/>
      <c r="AT23" s="3729"/>
      <c r="AU23" s="3729"/>
      <c r="AV23" s="3729"/>
      <c r="AW23" s="3729"/>
      <c r="AX23" s="3729"/>
      <c r="AY23" s="3729"/>
      <c r="AZ23" s="3730"/>
    </row>
    <row r="24" spans="2:52" ht="23.25" customHeight="1" x14ac:dyDescent="0.2">
      <c r="B24" s="371"/>
      <c r="C24" s="3731" t="s">
        <v>527</v>
      </c>
      <c r="D24" s="3731"/>
      <c r="E24" s="3731"/>
      <c r="F24" s="3731"/>
      <c r="G24" s="3732"/>
      <c r="H24" s="3732"/>
      <c r="I24" s="370" t="s">
        <v>110</v>
      </c>
      <c r="J24" s="3733"/>
      <c r="K24" s="3733"/>
      <c r="L24" s="370" t="s">
        <v>110</v>
      </c>
      <c r="M24" s="3739">
        <v>2021</v>
      </c>
      <c r="N24" s="3739"/>
      <c r="O24" s="3739"/>
      <c r="P24" s="3739"/>
      <c r="Q24" s="3724" t="s">
        <v>526</v>
      </c>
      <c r="R24" s="3724"/>
      <c r="S24" s="3724"/>
      <c r="T24" s="3724"/>
      <c r="U24" s="3724"/>
      <c r="V24" s="3724"/>
      <c r="W24" s="3724"/>
      <c r="X24" s="3724"/>
      <c r="Y24" s="3724"/>
      <c r="Z24" s="3724"/>
      <c r="AA24" s="3724"/>
      <c r="AB24" s="3724"/>
      <c r="AC24" s="3724"/>
      <c r="AD24" s="3724"/>
      <c r="AE24" s="3724"/>
      <c r="AF24" s="3724"/>
      <c r="AG24" s="3724"/>
      <c r="AH24" s="3724"/>
      <c r="AI24" s="3724"/>
      <c r="AJ24" s="3724"/>
      <c r="AK24" s="3724"/>
      <c r="AL24" s="3724"/>
      <c r="AM24" s="3724"/>
      <c r="AN24" s="3724"/>
      <c r="AO24" s="3724"/>
      <c r="AP24" s="3724"/>
      <c r="AQ24" s="3724"/>
      <c r="AR24" s="3724"/>
      <c r="AS24" s="3724"/>
      <c r="AT24" s="3724"/>
      <c r="AU24" s="3724"/>
      <c r="AV24" s="3724"/>
      <c r="AW24" s="3724"/>
      <c r="AX24" s="3724"/>
      <c r="AY24" s="3724"/>
      <c r="AZ24" s="3725"/>
    </row>
    <row r="25" spans="2:52" ht="75.75" customHeight="1" x14ac:dyDescent="0.2">
      <c r="B25" s="369"/>
      <c r="C25" s="3726" t="s">
        <v>767</v>
      </c>
      <c r="D25" s="3727"/>
      <c r="E25" s="3727"/>
      <c r="F25" s="3727"/>
      <c r="G25" s="3727"/>
      <c r="H25" s="3727"/>
      <c r="I25" s="3727"/>
      <c r="J25" s="3727"/>
      <c r="K25" s="3727"/>
      <c r="L25" s="3727"/>
      <c r="M25" s="3727"/>
      <c r="N25" s="3727"/>
      <c r="O25" s="3727"/>
      <c r="P25" s="3727"/>
      <c r="Q25" s="3727"/>
      <c r="R25" s="3727"/>
      <c r="S25" s="3727"/>
      <c r="T25" s="3727"/>
      <c r="U25" s="3727"/>
      <c r="V25" s="3727"/>
      <c r="W25" s="3727"/>
      <c r="X25" s="3727"/>
      <c r="Y25" s="3727"/>
      <c r="Z25" s="3727"/>
      <c r="AA25" s="3727"/>
      <c r="AB25" s="3727"/>
      <c r="AC25" s="3727"/>
      <c r="AD25" s="3727"/>
      <c r="AE25" s="3727"/>
      <c r="AF25" s="3727"/>
      <c r="AG25" s="3727"/>
      <c r="AH25" s="3727"/>
      <c r="AI25" s="3727"/>
      <c r="AJ25" s="3727"/>
      <c r="AK25" s="3727"/>
      <c r="AL25" s="3727"/>
      <c r="AM25" s="3727"/>
      <c r="AN25" s="3727"/>
      <c r="AO25" s="3727"/>
      <c r="AP25" s="3727"/>
      <c r="AQ25" s="3727"/>
      <c r="AR25" s="3727"/>
      <c r="AS25" s="3727"/>
      <c r="AT25" s="3727"/>
      <c r="AU25" s="3727"/>
      <c r="AV25" s="3727"/>
      <c r="AW25" s="3727"/>
      <c r="AX25" s="3727"/>
      <c r="AY25" s="3727"/>
      <c r="AZ25" s="3728"/>
    </row>
    <row r="26" spans="2:52" ht="10.5" customHeight="1" x14ac:dyDescent="0.2">
      <c r="B26" s="368"/>
      <c r="C26" s="366"/>
      <c r="D26" s="366"/>
      <c r="E26" s="366"/>
      <c r="F26" s="366"/>
      <c r="G26" s="366"/>
      <c r="H26" s="366"/>
      <c r="I26" s="366"/>
      <c r="J26" s="366"/>
      <c r="K26" s="366"/>
      <c r="L26" s="366"/>
      <c r="M26" s="366"/>
      <c r="N26" s="366"/>
      <c r="O26" s="366"/>
      <c r="P26" s="366"/>
      <c r="Q26" s="367"/>
      <c r="R26" s="367"/>
      <c r="S26" s="367"/>
      <c r="T26" s="367"/>
      <c r="U26" s="366"/>
      <c r="V26" s="366"/>
      <c r="W26" s="366"/>
      <c r="X26" s="366"/>
      <c r="Y26" s="366"/>
      <c r="Z26" s="366"/>
      <c r="AA26" s="366"/>
      <c r="AB26" s="366"/>
      <c r="AC26" s="366"/>
      <c r="AD26" s="366"/>
      <c r="AE26" s="366"/>
      <c r="AF26" s="366"/>
      <c r="AG26" s="366"/>
      <c r="AH26" s="366"/>
      <c r="AI26" s="366"/>
      <c r="AJ26" s="366"/>
      <c r="AK26" s="366"/>
      <c r="AL26" s="366"/>
      <c r="AM26" s="366"/>
      <c r="AN26" s="366"/>
      <c r="AO26" s="366"/>
      <c r="AP26" s="367"/>
      <c r="AQ26" s="367"/>
      <c r="AR26" s="367"/>
      <c r="AS26" s="367"/>
      <c r="AT26" s="366"/>
      <c r="AU26" s="366"/>
      <c r="AV26" s="366"/>
      <c r="AW26" s="366"/>
      <c r="AX26" s="366"/>
      <c r="AY26" s="366"/>
      <c r="AZ26" s="365"/>
    </row>
    <row r="27" spans="2:52" ht="18.75" customHeight="1" x14ac:dyDescent="0.2">
      <c r="B27" s="2936"/>
      <c r="C27" s="2937"/>
      <c r="D27" s="3264"/>
      <c r="E27" s="3264"/>
      <c r="F27" s="3264"/>
      <c r="G27" s="3264"/>
      <c r="H27" s="3264"/>
      <c r="I27" s="3264"/>
      <c r="J27" s="3264"/>
      <c r="K27" s="3264"/>
      <c r="L27" s="3264"/>
      <c r="M27" s="3264"/>
      <c r="N27" s="3264"/>
      <c r="O27" s="3264"/>
      <c r="P27" s="3264"/>
      <c r="Q27" s="3264"/>
      <c r="R27" s="3264"/>
      <c r="S27" s="3264"/>
      <c r="T27" s="3264"/>
      <c r="U27" s="3264"/>
      <c r="V27" s="3264"/>
      <c r="W27" s="3264"/>
      <c r="X27" s="3264"/>
      <c r="Y27" s="3316"/>
      <c r="Z27" s="3316"/>
      <c r="AA27" s="3316"/>
      <c r="AB27" s="3316"/>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265"/>
      <c r="AY27" s="3265"/>
      <c r="AZ27" s="3640"/>
    </row>
    <row r="28" spans="2:52" ht="15.75" customHeight="1" x14ac:dyDescent="0.2">
      <c r="B28" s="3635"/>
      <c r="C28" s="3636"/>
      <c r="D28" s="3309" t="s">
        <v>37</v>
      </c>
      <c r="E28" s="3309"/>
      <c r="F28" s="3309"/>
      <c r="G28" s="3309"/>
      <c r="H28" s="3309"/>
      <c r="I28" s="3309"/>
      <c r="J28" s="3309"/>
      <c r="K28" s="3309"/>
      <c r="L28" s="3309"/>
      <c r="M28" s="3309"/>
      <c r="N28" s="3309"/>
      <c r="O28" s="3309"/>
      <c r="P28" s="3309"/>
      <c r="Q28" s="3309"/>
      <c r="R28" s="3309"/>
      <c r="S28" s="3309"/>
      <c r="T28" s="3309"/>
      <c r="U28" s="3309"/>
      <c r="V28" s="3309"/>
      <c r="W28" s="3309"/>
      <c r="X28" s="3309"/>
      <c r="Y28" s="3636"/>
      <c r="Z28" s="3636"/>
      <c r="AA28" s="3636"/>
      <c r="AB28" s="3636"/>
      <c r="AC28" s="3309" t="s">
        <v>135</v>
      </c>
      <c r="AD28" s="3309"/>
      <c r="AE28" s="3309"/>
      <c r="AF28" s="3309"/>
      <c r="AG28" s="3309"/>
      <c r="AH28" s="3309"/>
      <c r="AI28" s="3309"/>
      <c r="AJ28" s="3309"/>
      <c r="AK28" s="3309"/>
      <c r="AL28" s="3309"/>
      <c r="AM28" s="3309"/>
      <c r="AN28" s="3309"/>
      <c r="AO28" s="3309"/>
      <c r="AP28" s="3309"/>
      <c r="AQ28" s="3309"/>
      <c r="AR28" s="3309"/>
      <c r="AS28" s="3309"/>
      <c r="AT28" s="3309"/>
      <c r="AU28" s="3309"/>
      <c r="AV28" s="3309"/>
      <c r="AW28" s="3309"/>
      <c r="AX28" s="3636"/>
      <c r="AY28" s="3636"/>
      <c r="AZ28" s="3637"/>
    </row>
    <row r="29" spans="2:52" ht="13.5" thickBot="1" x14ac:dyDescent="0.25">
      <c r="B29" s="287"/>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363"/>
    </row>
  </sheetData>
  <sheetProtection algorithmName="SHA-512" hashValue="HxrspTHGjFgsMnbYHN2pUsfzM++hn7hucmkIctOLvyH6GNoL1MU6Yzu0SnLeLITgKgtQJjqHu7XFZ4q7T7E1wg==" saltValue="So+IMxb1YiWCK0MNB6iwyA==" spinCount="100000" sheet="1" objects="1" scenarios="1" selectLockedCells="1"/>
  <mergeCells count="79">
    <mergeCell ref="B14:E14"/>
    <mergeCell ref="F14:AZ14"/>
    <mergeCell ref="B12:D12"/>
    <mergeCell ref="E12:AZ12"/>
    <mergeCell ref="B10:L10"/>
    <mergeCell ref="M10:X10"/>
    <mergeCell ref="AK10:AZ10"/>
    <mergeCell ref="B13:E13"/>
    <mergeCell ref="F13:AZ13"/>
    <mergeCell ref="Z10:AI10"/>
    <mergeCell ref="AD11:AT11"/>
    <mergeCell ref="AU11:AZ11"/>
    <mergeCell ref="C11:AC11"/>
    <mergeCell ref="F15:AZ15"/>
    <mergeCell ref="B15:E15"/>
    <mergeCell ref="B16:E16"/>
    <mergeCell ref="B20:E20"/>
    <mergeCell ref="F20:AZ20"/>
    <mergeCell ref="F17:AZ17"/>
    <mergeCell ref="B28:C28"/>
    <mergeCell ref="D28:X28"/>
    <mergeCell ref="Y28:AB28"/>
    <mergeCell ref="AC28:AW28"/>
    <mergeCell ref="AX28:AZ28"/>
    <mergeCell ref="B27:C27"/>
    <mergeCell ref="D27:X27"/>
    <mergeCell ref="Y27:AB27"/>
    <mergeCell ref="AX27:AZ27"/>
    <mergeCell ref="C22:P22"/>
    <mergeCell ref="Q22:R22"/>
    <mergeCell ref="T22:U22"/>
    <mergeCell ref="AA22:AZ22"/>
    <mergeCell ref="M24:P24"/>
    <mergeCell ref="W22:Z22"/>
    <mergeCell ref="B7:L7"/>
    <mergeCell ref="M7:X7"/>
    <mergeCell ref="Z7:AZ7"/>
    <mergeCell ref="Q24:AZ24"/>
    <mergeCell ref="C25:AZ25"/>
    <mergeCell ref="C23:AZ23"/>
    <mergeCell ref="C24:F24"/>
    <mergeCell ref="G24:H24"/>
    <mergeCell ref="J24:K24"/>
    <mergeCell ref="F18:AZ18"/>
    <mergeCell ref="B18:E18"/>
    <mergeCell ref="B19:E19"/>
    <mergeCell ref="F19:AZ19"/>
    <mergeCell ref="F16:AZ16"/>
    <mergeCell ref="B21:E21"/>
    <mergeCell ref="F21:AZ21"/>
    <mergeCell ref="B8:L8"/>
    <mergeCell ref="M8:X8"/>
    <mergeCell ref="Z8:AZ8"/>
    <mergeCell ref="B9:L9"/>
    <mergeCell ref="M9:X9"/>
    <mergeCell ref="Y9:Z9"/>
    <mergeCell ref="AB9:AE9"/>
    <mergeCell ref="AG9:AZ9"/>
    <mergeCell ref="BA4:BI4"/>
    <mergeCell ref="M3:S3"/>
    <mergeCell ref="T3:AZ3"/>
    <mergeCell ref="B3:L3"/>
    <mergeCell ref="B5:L5"/>
    <mergeCell ref="M5:X5"/>
    <mergeCell ref="Y5:Z5"/>
    <mergeCell ref="AB5:AE5"/>
    <mergeCell ref="AG5:AZ5"/>
    <mergeCell ref="B6:L6"/>
    <mergeCell ref="M6:X6"/>
    <mergeCell ref="Z6:AK6"/>
    <mergeCell ref="AM6:AN6"/>
    <mergeCell ref="AP6:AZ6"/>
    <mergeCell ref="B1:AZ1"/>
    <mergeCell ref="B2:AP2"/>
    <mergeCell ref="AQ2:AW2"/>
    <mergeCell ref="AX2:AY2"/>
    <mergeCell ref="B4:L4"/>
    <mergeCell ref="M4:X4"/>
    <mergeCell ref="Z4:AZ4"/>
  </mergeCells>
  <dataValidations count="10">
    <dataValidation type="whole" allowBlank="1" showInputMessage="1" showErrorMessage="1" promptTitle="Angabe Adresse Anschlussnutzer" prompt="Hier bitte ggf. die PLZ vom Wohnort/Firmensitz des Anschlussnutzers (Anlagenbetreibers) eingeben!" sqref="AB9:AE9">
      <formula1>0</formula1>
      <formula2>99999</formula2>
    </dataValidation>
    <dataValidation type="textLength" operator="lessThanOrEqual" allowBlank="1" showInputMessage="1" showErrorMessage="1" errorTitle="Fehleingabe" error="Bitte max. 40 Zeichen eingeben!" promptTitle="Angabe Adresse Anschlussnutzer" prompt="Hier bitte ggf. die Straße &amp; Hausnummer vom Wohnort/Firmensitz des Anschlussnutzers (Anlagenbetreibers) eingeben!" sqref="Z8:AZ8">
      <formula1>40</formula1>
    </dataValidation>
    <dataValidation type="textLength" operator="lessThanOrEqual" allowBlank="1" showInputMessage="1" showErrorMessage="1" errorTitle="Fehleingabe" error="Bitte max. 15 Zeichen eingeben!" promptTitle="Angabe Adresse Anschlussnutzer" prompt="Hier bitte ggf. die Telefonnummer des Anschlussnutzers (Anlagenbetreibers) eingeben!" sqref="Z10:AI10">
      <formula1>15</formula1>
    </dataValidation>
    <dataValidation type="textLength" operator="lessThanOrEqual" allowBlank="1" showInputMessage="1" showErrorMessage="1" errorTitle="Fehleingabe" error="Bitte max. 40 Zeichen eingeben!" promptTitle="Angabe Adresse Anschlussnutzer" prompt="Hier bitte ggf. die Emailadresse des Anschlussnutzers (Anlagenbetreibers) eingeben!" sqref="AK10:AZ10">
      <formula1>40</formula1>
    </dataValidation>
    <dataValidation type="textLength" operator="lessThanOrEqual" allowBlank="1" showInputMessage="1" showErrorMessage="1" errorTitle="Fehleingabe" error="Bitte max. 40 Zeichen eingeben!" promptTitle="Angabe Adresse Anschlussnutzer" prompt="Hier bitte ggf. den Wohnort/Firmensitz des Anschlussnutzers (Anlagenbetreibers) eingeben!" sqref="AG9:AZ9">
      <formula1>40</formula1>
    </dataValidation>
    <dataValidation type="textLength" operator="lessThanOrEqual" allowBlank="1" showInputMessage="1" showErrorMessage="1" errorTitle="Fehleingabe" error="Bitte max. 40 Zeichen eingeben!" promptTitle="Angabe Adresse Anschlussnutzer" prompt="Hier bitte ggf. den (Firmen)Namen des Anschlussnutzers (Anlagenbetreibers) eingeben!" sqref="Z7:AZ7">
      <formula1>50</formula1>
    </dataValidation>
    <dataValidation allowBlank="1" showInputMessage="1" showErrorMessage="1" promptTitle="Angabe Länderkennung" prompt="Hier bitte ggf. die Länderkennung für die Postleitzahl des Anschlussnutzers eingeben!" sqref="Y9:Z9"/>
    <dataValidation type="list" allowBlank="1" showInputMessage="1" showErrorMessage="1" sqref="BA4">
      <formula1>"E4171801296,E4183201RS5"</formula1>
    </dataValidation>
    <dataValidation allowBlank="1" showErrorMessage="1" sqref="Z6:AK6 AJ10"/>
    <dataValidation operator="lessThanOrEqual" allowBlank="1" showErrorMessage="1" sqref="AX2:AY2"/>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7105" r:id="rId5" name="Check Box 1">
              <controlPr defaultSize="0" autoFill="0" autoLine="0" autoPict="0">
                <anchor moveWithCells="1">
                  <from>
                    <xdr:col>2</xdr:col>
                    <xdr:colOff>9525</xdr:colOff>
                    <xdr:row>11</xdr:row>
                    <xdr:rowOff>47625</xdr:rowOff>
                  </from>
                  <to>
                    <xdr:col>4</xdr:col>
                    <xdr:colOff>38100</xdr:colOff>
                    <xdr:row>11</xdr:row>
                    <xdr:rowOff>257175</xdr:rowOff>
                  </to>
                </anchor>
              </controlPr>
            </control>
          </mc:Choice>
        </mc:AlternateContent>
        <mc:AlternateContent xmlns:mc="http://schemas.openxmlformats.org/markup-compatibility/2006">
          <mc:Choice Requires="x14">
            <control shapeId="47106" r:id="rId6" name="Check Box 2">
              <controlPr defaultSize="0" autoFill="0" autoLine="0" autoPict="0">
                <anchor moveWithCells="1">
                  <from>
                    <xdr:col>2</xdr:col>
                    <xdr:colOff>9525</xdr:colOff>
                    <xdr:row>15</xdr:row>
                    <xdr:rowOff>476250</xdr:rowOff>
                  </from>
                  <to>
                    <xdr:col>4</xdr:col>
                    <xdr:colOff>9525</xdr:colOff>
                    <xdr:row>16</xdr:row>
                    <xdr:rowOff>200025</xdr:rowOff>
                  </to>
                </anchor>
              </controlPr>
            </control>
          </mc:Choice>
        </mc:AlternateContent>
        <mc:AlternateContent xmlns:mc="http://schemas.openxmlformats.org/markup-compatibility/2006">
          <mc:Choice Requires="x14">
            <control shapeId="47107" r:id="rId7" name="Check Box 3">
              <controlPr defaultSize="0" autoFill="0" autoLine="0" autoPict="0">
                <anchor moveWithCells="1">
                  <from>
                    <xdr:col>2</xdr:col>
                    <xdr:colOff>9525</xdr:colOff>
                    <xdr:row>17</xdr:row>
                    <xdr:rowOff>342900</xdr:rowOff>
                  </from>
                  <to>
                    <xdr:col>4</xdr:col>
                    <xdr:colOff>38100</xdr:colOff>
                    <xdr:row>18</xdr:row>
                    <xdr:rowOff>190500</xdr:rowOff>
                  </to>
                </anchor>
              </controlPr>
            </control>
          </mc:Choice>
        </mc:AlternateContent>
        <mc:AlternateContent xmlns:mc="http://schemas.openxmlformats.org/markup-compatibility/2006">
          <mc:Choice Requires="x14">
            <control shapeId="47108" r:id="rId8" name="Check Box 4">
              <controlPr defaultSize="0" autoFill="0" autoLine="0" autoPict="0">
                <anchor moveWithCells="1">
                  <from>
                    <xdr:col>2</xdr:col>
                    <xdr:colOff>9525</xdr:colOff>
                    <xdr:row>12</xdr:row>
                    <xdr:rowOff>0</xdr:rowOff>
                  </from>
                  <to>
                    <xdr:col>4</xdr:col>
                    <xdr:colOff>38100</xdr:colOff>
                    <xdr:row>12</xdr:row>
                    <xdr:rowOff>209550</xdr:rowOff>
                  </to>
                </anchor>
              </controlPr>
            </control>
          </mc:Choice>
        </mc:AlternateContent>
        <mc:AlternateContent xmlns:mc="http://schemas.openxmlformats.org/markup-compatibility/2006">
          <mc:Choice Requires="x14">
            <control shapeId="47109" r:id="rId9" name="Check Box 5">
              <controlPr defaultSize="0" autoFill="0" autoLine="0" autoPict="0">
                <anchor moveWithCells="1">
                  <from>
                    <xdr:col>2</xdr:col>
                    <xdr:colOff>9525</xdr:colOff>
                    <xdr:row>12</xdr:row>
                    <xdr:rowOff>371475</xdr:rowOff>
                  </from>
                  <to>
                    <xdr:col>4</xdr:col>
                    <xdr:colOff>38100</xdr:colOff>
                    <xdr:row>13</xdr:row>
                    <xdr:rowOff>200025</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2</xdr:col>
                    <xdr:colOff>9525</xdr:colOff>
                    <xdr:row>14</xdr:row>
                    <xdr:rowOff>0</xdr:rowOff>
                  </from>
                  <to>
                    <xdr:col>4</xdr:col>
                    <xdr:colOff>38100</xdr:colOff>
                    <xdr:row>14</xdr:row>
                    <xdr:rowOff>209550</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2</xdr:col>
                    <xdr:colOff>9525</xdr:colOff>
                    <xdr:row>14</xdr:row>
                    <xdr:rowOff>371475</xdr:rowOff>
                  </from>
                  <to>
                    <xdr:col>4</xdr:col>
                    <xdr:colOff>38100</xdr:colOff>
                    <xdr:row>15</xdr:row>
                    <xdr:rowOff>200025</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2</xdr:col>
                    <xdr:colOff>9525</xdr:colOff>
                    <xdr:row>20</xdr:row>
                    <xdr:rowOff>9525</xdr:rowOff>
                  </from>
                  <to>
                    <xdr:col>3</xdr:col>
                    <xdr:colOff>76200</xdr:colOff>
                    <xdr:row>20</xdr:row>
                    <xdr:rowOff>190500</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2</xdr:col>
                    <xdr:colOff>9525</xdr:colOff>
                    <xdr:row>18</xdr:row>
                    <xdr:rowOff>628650</xdr:rowOff>
                  </from>
                  <to>
                    <xdr:col>4</xdr:col>
                    <xdr:colOff>19050</xdr:colOff>
                    <xdr:row>19</xdr:row>
                    <xdr:rowOff>219075</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2</xdr:col>
                    <xdr:colOff>9525</xdr:colOff>
                    <xdr:row>16</xdr:row>
                    <xdr:rowOff>485775</xdr:rowOff>
                  </from>
                  <to>
                    <xdr:col>4</xdr:col>
                    <xdr:colOff>9525</xdr:colOff>
                    <xdr:row>17</xdr:row>
                    <xdr:rowOff>209550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indexed="10"/>
    <pageSetUpPr autoPageBreaks="0"/>
  </sheetPr>
  <dimension ref="B1:BC32"/>
  <sheetViews>
    <sheetView showGridLines="0" showRowColHeaders="0" showZeros="0" showOutlineSymbols="0" zoomScale="130" zoomScaleNormal="130" zoomScaleSheetLayoutView="100" workbookViewId="0">
      <selection activeCell="M21" sqref="M21:AZ21"/>
    </sheetView>
  </sheetViews>
  <sheetFormatPr baseColWidth="10" defaultRowHeight="12.75" x14ac:dyDescent="0.2"/>
  <cols>
    <col min="1" max="1" width="35.7109375" style="227" customWidth="1"/>
    <col min="2" max="44" width="1.7109375" style="227" customWidth="1"/>
    <col min="45" max="46" width="1.85546875" style="227" customWidth="1"/>
    <col min="47" max="49" width="1.7109375" style="227" customWidth="1"/>
    <col min="50" max="51" width="1.85546875" style="227" customWidth="1"/>
    <col min="52" max="52" width="1" style="227" customWidth="1"/>
    <col min="53" max="53" width="12.28515625" style="227" hidden="1" customWidth="1"/>
    <col min="54" max="56" width="11.42578125" style="227"/>
    <col min="57" max="57" width="2.42578125" style="227" customWidth="1"/>
    <col min="58" max="58" width="20.42578125" style="227" customWidth="1"/>
    <col min="59" max="59" width="13.28515625" style="227" customWidth="1"/>
    <col min="60" max="60" width="6.7109375" style="227" customWidth="1"/>
    <col min="61" max="61" width="2.7109375" style="227" customWidth="1"/>
    <col min="62" max="16384" width="11.42578125" style="227"/>
  </cols>
  <sheetData>
    <row r="1" spans="2:55" s="226" customFormat="1" ht="23.25" customHeight="1" x14ac:dyDescent="0.2">
      <c r="B1" s="1438" t="s">
        <v>915</v>
      </c>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39"/>
      <c r="AI1" s="1439"/>
      <c r="AJ1" s="1439"/>
      <c r="AK1" s="1439"/>
      <c r="AL1" s="1439"/>
      <c r="AM1" s="1439"/>
      <c r="AN1" s="1439"/>
      <c r="AO1" s="1439"/>
      <c r="AP1" s="1439"/>
      <c r="AQ1" s="1439"/>
      <c r="AR1" s="1439"/>
      <c r="AS1" s="1439"/>
      <c r="AT1" s="1439"/>
      <c r="AU1" s="1439"/>
      <c r="AV1" s="1439"/>
      <c r="AW1" s="1439"/>
      <c r="AX1" s="1439"/>
      <c r="AY1" s="1439"/>
      <c r="AZ1" s="3872"/>
    </row>
    <row r="2" spans="2:55" s="226" customFormat="1" ht="23.25" customHeight="1" thickBot="1" x14ac:dyDescent="0.25">
      <c r="B2" s="3791"/>
      <c r="C2" s="3792"/>
      <c r="D2" s="3792"/>
      <c r="E2" s="3792"/>
      <c r="F2" s="3792"/>
      <c r="G2" s="3792"/>
      <c r="H2" s="3792"/>
      <c r="I2" s="3792"/>
      <c r="J2" s="3792"/>
      <c r="K2" s="3792"/>
      <c r="L2" s="3792"/>
      <c r="M2" s="3792"/>
      <c r="N2" s="3792"/>
      <c r="O2" s="3792"/>
      <c r="P2" s="3792"/>
      <c r="Q2" s="3792"/>
      <c r="R2" s="3792"/>
      <c r="S2" s="3792"/>
      <c r="T2" s="3792"/>
      <c r="U2" s="3792"/>
      <c r="V2" s="3792"/>
      <c r="W2" s="3792"/>
      <c r="X2" s="3792"/>
      <c r="Y2" s="3792"/>
      <c r="Z2" s="3792"/>
      <c r="AA2" s="3792"/>
      <c r="AB2" s="3792"/>
      <c r="AC2" s="3792"/>
      <c r="AD2" s="3792"/>
      <c r="AE2" s="3792"/>
      <c r="AF2" s="3792"/>
      <c r="AG2" s="3792"/>
      <c r="AH2" s="3792"/>
      <c r="AI2" s="3792"/>
      <c r="AJ2" s="3792"/>
      <c r="AK2" s="3792"/>
      <c r="AL2" s="3792"/>
      <c r="AM2" s="3792"/>
      <c r="AN2" s="3792"/>
      <c r="AO2" s="3792"/>
      <c r="AP2" s="3793"/>
      <c r="AQ2" s="1433" t="s">
        <v>25</v>
      </c>
      <c r="AR2" s="1434"/>
      <c r="AS2" s="1434"/>
      <c r="AT2" s="1434"/>
      <c r="AU2" s="1434"/>
      <c r="AV2" s="1434"/>
      <c r="AW2" s="1434"/>
      <c r="AX2" s="1432">
        <f>Tabelle1!I6</f>
        <v>1</v>
      </c>
      <c r="AY2" s="1432"/>
      <c r="AZ2" s="814"/>
    </row>
    <row r="3" spans="2:55" s="226" customFormat="1" ht="18" customHeight="1" x14ac:dyDescent="0.2">
      <c r="B3" s="3877" t="s">
        <v>43</v>
      </c>
      <c r="C3" s="3878"/>
      <c r="D3" s="3878"/>
      <c r="E3" s="3878"/>
      <c r="F3" s="3878"/>
      <c r="G3" s="3878"/>
      <c r="H3" s="3878"/>
      <c r="I3" s="3878"/>
      <c r="J3" s="3878"/>
      <c r="K3" s="3878"/>
      <c r="L3" s="3878"/>
      <c r="M3" s="3878"/>
      <c r="N3" s="3878"/>
      <c r="O3" s="3878"/>
      <c r="P3" s="3878"/>
      <c r="Q3" s="732"/>
      <c r="R3" s="3764">
        <f>Tabelle1!C6</f>
        <v>0</v>
      </c>
      <c r="S3" s="3764"/>
      <c r="T3" s="3764"/>
      <c r="U3" s="3764"/>
      <c r="V3" s="3764"/>
      <c r="W3" s="3764"/>
      <c r="X3" s="3765"/>
      <c r="Y3" s="3794" t="s">
        <v>241</v>
      </c>
      <c r="Z3" s="3795"/>
      <c r="AA3" s="3795"/>
      <c r="AB3" s="3795"/>
      <c r="AC3" s="3795"/>
      <c r="AD3" s="3795"/>
      <c r="AE3" s="3795"/>
      <c r="AF3" s="3795"/>
      <c r="AG3" s="3795"/>
      <c r="AH3" s="3795"/>
      <c r="AI3" s="3795"/>
      <c r="AJ3" s="3795"/>
      <c r="AK3" s="3795"/>
      <c r="AL3" s="3795"/>
      <c r="AM3" s="3795"/>
      <c r="AN3" s="3795"/>
      <c r="AO3" s="3795"/>
      <c r="AP3" s="3795"/>
      <c r="AQ3" s="3795"/>
      <c r="AR3" s="3795"/>
      <c r="AS3" s="1238">
        <f>Tabelle1!D6</f>
        <v>0</v>
      </c>
      <c r="AT3" s="1238"/>
      <c r="AU3" s="1238"/>
      <c r="AV3" s="1239"/>
      <c r="AW3" s="843" t="s">
        <v>11</v>
      </c>
      <c r="AX3" s="1425">
        <f>Tabelle1!F6</f>
        <v>0</v>
      </c>
      <c r="AY3" s="1426"/>
      <c r="AZ3" s="1426"/>
    </row>
    <row r="4" spans="2:55" ht="21"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228">
        <f>Tabelle1!D3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row>
    <row r="5" spans="2:55" ht="21" customHeight="1" x14ac:dyDescent="0.2">
      <c r="B5" s="887"/>
      <c r="C5" s="888"/>
      <c r="D5" s="888"/>
      <c r="E5" s="888"/>
      <c r="F5" s="888"/>
      <c r="G5" s="888"/>
      <c r="H5" s="888"/>
      <c r="I5" s="888"/>
      <c r="J5" s="888"/>
      <c r="K5" s="888"/>
      <c r="L5" s="969"/>
      <c r="M5" s="946" t="s">
        <v>5</v>
      </c>
      <c r="N5" s="947"/>
      <c r="O5" s="947"/>
      <c r="P5" s="947"/>
      <c r="Q5" s="947"/>
      <c r="R5" s="947"/>
      <c r="S5" s="947"/>
      <c r="T5" s="947"/>
      <c r="U5" s="947"/>
      <c r="V5" s="947"/>
      <c r="W5" s="947"/>
      <c r="X5" s="947"/>
      <c r="Y5" s="2201" t="s">
        <v>59</v>
      </c>
      <c r="Z5" s="2201"/>
      <c r="AA5" s="203"/>
      <c r="AB5" s="2200">
        <v>99310</v>
      </c>
      <c r="AC5" s="3841"/>
      <c r="AD5" s="3841"/>
      <c r="AE5" s="3841"/>
      <c r="AF5" s="184"/>
      <c r="AG5" s="947" t="s">
        <v>0</v>
      </c>
      <c r="AH5" s="947"/>
      <c r="AI5" s="947"/>
      <c r="AJ5" s="947"/>
      <c r="AK5" s="947"/>
      <c r="AL5" s="947"/>
      <c r="AM5" s="947"/>
      <c r="AN5" s="947"/>
      <c r="AO5" s="947"/>
      <c r="AP5" s="947"/>
      <c r="AQ5" s="947"/>
      <c r="AR5" s="947"/>
      <c r="AS5" s="947"/>
      <c r="AT5" s="947"/>
      <c r="AU5" s="947"/>
      <c r="AV5" s="947"/>
      <c r="AW5" s="947"/>
      <c r="AX5" s="947"/>
      <c r="AY5" s="947"/>
      <c r="AZ5" s="1969"/>
    </row>
    <row r="6" spans="2:55" ht="21" customHeight="1" x14ac:dyDescent="0.2">
      <c r="B6" s="970"/>
      <c r="C6" s="971"/>
      <c r="D6" s="971"/>
      <c r="E6" s="971"/>
      <c r="F6" s="971"/>
      <c r="G6" s="971"/>
      <c r="H6" s="971"/>
      <c r="I6" s="971"/>
      <c r="J6" s="971"/>
      <c r="K6" s="971"/>
      <c r="L6" s="972"/>
      <c r="M6" s="987" t="s">
        <v>28</v>
      </c>
      <c r="N6" s="955"/>
      <c r="O6" s="955"/>
      <c r="P6" s="955"/>
      <c r="Q6" s="955"/>
      <c r="R6" s="955"/>
      <c r="S6" s="955"/>
      <c r="T6" s="955"/>
      <c r="U6" s="955"/>
      <c r="V6" s="955"/>
      <c r="W6" s="955"/>
      <c r="X6" s="955"/>
      <c r="Y6" s="187"/>
      <c r="Z6" s="3842">
        <f>Tabelle1!H3</f>
        <v>0</v>
      </c>
      <c r="AA6" s="3842"/>
      <c r="AB6" s="3842"/>
      <c r="AC6" s="3842"/>
      <c r="AD6" s="3842"/>
      <c r="AE6" s="3842"/>
      <c r="AF6" s="3842"/>
      <c r="AG6" s="3842"/>
      <c r="AH6" s="3842"/>
      <c r="AI6" s="3842"/>
      <c r="AJ6" s="3842"/>
      <c r="AK6" s="3842"/>
      <c r="AL6" s="177"/>
      <c r="AM6" s="2829">
        <f>Tabelle1!I3</f>
        <v>0</v>
      </c>
      <c r="AN6" s="2829"/>
      <c r="AO6" s="177"/>
      <c r="AP6" s="2820">
        <f>Tabelle1!J3</f>
        <v>0</v>
      </c>
      <c r="AQ6" s="2820"/>
      <c r="AR6" s="2820"/>
      <c r="AS6" s="2820"/>
      <c r="AT6" s="2820"/>
      <c r="AU6" s="2820"/>
      <c r="AV6" s="2820"/>
      <c r="AW6" s="2820"/>
      <c r="AX6" s="2820"/>
      <c r="AY6" s="2820"/>
      <c r="AZ6" s="2828"/>
    </row>
    <row r="7" spans="2:55" ht="23.25" customHeight="1" x14ac:dyDescent="0.2">
      <c r="B7" s="1762" t="s">
        <v>502</v>
      </c>
      <c r="C7" s="1763"/>
      <c r="D7" s="1763"/>
      <c r="E7" s="1763"/>
      <c r="F7" s="1763"/>
      <c r="G7" s="1763"/>
      <c r="H7" s="1763"/>
      <c r="I7" s="1763"/>
      <c r="J7" s="1763"/>
      <c r="K7" s="1763"/>
      <c r="L7" s="1763"/>
      <c r="M7" s="1763"/>
      <c r="N7" s="1763"/>
      <c r="O7" s="1763"/>
      <c r="P7" s="1763"/>
      <c r="Q7" s="1763"/>
      <c r="R7" s="1763"/>
      <c r="S7" s="1763"/>
      <c r="T7" s="1763"/>
      <c r="U7" s="1763"/>
      <c r="V7" s="1763"/>
      <c r="W7" s="1763"/>
      <c r="X7" s="1763"/>
      <c r="Y7" s="1763"/>
      <c r="Z7" s="1763"/>
      <c r="AA7" s="1763"/>
      <c r="AB7" s="1763"/>
      <c r="AC7" s="1763"/>
      <c r="AD7" s="1763"/>
      <c r="AE7" s="1763"/>
      <c r="AF7" s="1763"/>
      <c r="AG7" s="1763"/>
      <c r="AH7" s="1763"/>
      <c r="AI7" s="1763"/>
      <c r="AJ7" s="1763"/>
      <c r="AK7" s="1763"/>
      <c r="AL7" s="1763"/>
      <c r="AM7" s="1763"/>
      <c r="AN7" s="1763"/>
      <c r="AO7" s="1763"/>
      <c r="AP7" s="1763"/>
      <c r="AQ7" s="1763"/>
      <c r="AR7" s="1763"/>
      <c r="AS7" s="1763"/>
      <c r="AT7" s="1763"/>
      <c r="AU7" s="1763"/>
      <c r="AV7" s="1763"/>
      <c r="AW7" s="1763"/>
      <c r="AX7" s="1763"/>
      <c r="AY7" s="1763"/>
      <c r="AZ7" s="3780"/>
    </row>
    <row r="8" spans="2:55" ht="18" customHeight="1" x14ac:dyDescent="0.2">
      <c r="B8" s="3845" t="s">
        <v>501</v>
      </c>
      <c r="C8" s="3846"/>
      <c r="D8" s="3846"/>
      <c r="E8" s="3846"/>
      <c r="F8" s="3846"/>
      <c r="G8" s="3846"/>
      <c r="H8" s="3846"/>
      <c r="I8" s="3846"/>
      <c r="J8" s="3846"/>
      <c r="K8" s="3846"/>
      <c r="L8" s="3846"/>
      <c r="M8" s="3846"/>
      <c r="N8" s="3846"/>
      <c r="O8" s="3846"/>
      <c r="P8" s="3846"/>
      <c r="Q8" s="3846"/>
      <c r="R8" s="3846"/>
      <c r="S8" s="3846"/>
      <c r="T8" s="3846"/>
      <c r="U8" s="3846"/>
      <c r="V8" s="3846"/>
      <c r="W8" s="3846"/>
      <c r="X8" s="3846"/>
      <c r="Y8" s="3846"/>
      <c r="Z8" s="3846"/>
      <c r="AA8" s="3846"/>
      <c r="AB8" s="3846"/>
      <c r="AC8" s="3846"/>
      <c r="AD8" s="3846"/>
      <c r="AE8" s="3846"/>
      <c r="AF8" s="3846"/>
      <c r="AG8" s="3846"/>
      <c r="AH8" s="3846"/>
      <c r="AI8" s="3846"/>
      <c r="AJ8" s="3846"/>
      <c r="AK8" s="3846"/>
      <c r="AL8" s="3847"/>
      <c r="AM8" s="3837"/>
      <c r="AN8" s="3838"/>
      <c r="AO8" s="3838"/>
      <c r="AP8" s="3838"/>
      <c r="AQ8" s="3838"/>
      <c r="AR8" s="3843"/>
      <c r="AS8" s="3843"/>
      <c r="AT8" s="3843"/>
      <c r="AU8" s="3843"/>
      <c r="AV8" s="3843"/>
      <c r="AW8" s="3843"/>
      <c r="AX8" s="3843"/>
      <c r="AY8" s="3843"/>
      <c r="AZ8" s="3844"/>
    </row>
    <row r="9" spans="2:55" ht="18" customHeight="1" x14ac:dyDescent="0.2">
      <c r="B9" s="3775" t="s">
        <v>500</v>
      </c>
      <c r="C9" s="2614"/>
      <c r="D9" s="2614"/>
      <c r="E9" s="2614"/>
      <c r="F9" s="2614"/>
      <c r="G9" s="2614"/>
      <c r="H9" s="2614"/>
      <c r="I9" s="2614"/>
      <c r="J9" s="2614"/>
      <c r="K9" s="2614"/>
      <c r="L9" s="2614"/>
      <c r="M9" s="2614"/>
      <c r="N9" s="2614"/>
      <c r="O9" s="2614"/>
      <c r="P9" s="2614"/>
      <c r="Q9" s="2614"/>
      <c r="R9" s="2614"/>
      <c r="S9" s="2614"/>
      <c r="T9" s="2614"/>
      <c r="U9" s="2614"/>
      <c r="V9" s="2614"/>
      <c r="W9" s="2614"/>
      <c r="X9" s="2614"/>
      <c r="Y9" s="2614"/>
      <c r="Z9" s="2614"/>
      <c r="AA9" s="2614"/>
      <c r="AB9" s="2614"/>
      <c r="AC9" s="2614"/>
      <c r="AD9" s="2614"/>
      <c r="AE9" s="2614"/>
      <c r="AF9" s="2614"/>
      <c r="AG9" s="2614"/>
      <c r="AH9" s="2614"/>
      <c r="AI9" s="2614"/>
      <c r="AJ9" s="2614"/>
      <c r="AK9" s="2614"/>
      <c r="AL9" s="3776"/>
      <c r="AM9" s="3770"/>
      <c r="AN9" s="3771"/>
      <c r="AO9" s="3771"/>
      <c r="AP9" s="3771"/>
      <c r="AQ9" s="3771"/>
      <c r="AR9" s="3835"/>
      <c r="AS9" s="3835"/>
      <c r="AT9" s="3835"/>
      <c r="AU9" s="3835"/>
      <c r="AV9" s="3835"/>
      <c r="AW9" s="3835"/>
      <c r="AX9" s="3835"/>
      <c r="AY9" s="3835"/>
      <c r="AZ9" s="3836"/>
    </row>
    <row r="10" spans="2:55" ht="18" customHeight="1" x14ac:dyDescent="0.2">
      <c r="B10" s="3775" t="s">
        <v>499</v>
      </c>
      <c r="C10" s="2614"/>
      <c r="D10" s="2614"/>
      <c r="E10" s="2614"/>
      <c r="F10" s="2614"/>
      <c r="G10" s="2614"/>
      <c r="H10" s="2614"/>
      <c r="I10" s="2614"/>
      <c r="J10" s="2614"/>
      <c r="K10" s="2614"/>
      <c r="L10" s="2614"/>
      <c r="M10" s="2614"/>
      <c r="N10" s="2614"/>
      <c r="O10" s="2614"/>
      <c r="P10" s="2614"/>
      <c r="Q10" s="2614"/>
      <c r="R10" s="2614"/>
      <c r="S10" s="2614"/>
      <c r="T10" s="2614"/>
      <c r="U10" s="2614"/>
      <c r="V10" s="2614"/>
      <c r="W10" s="2614"/>
      <c r="X10" s="2614"/>
      <c r="Y10" s="2614"/>
      <c r="Z10" s="2614"/>
      <c r="AA10" s="2614"/>
      <c r="AB10" s="2614"/>
      <c r="AC10" s="2614"/>
      <c r="AD10" s="2614"/>
      <c r="AE10" s="2614"/>
      <c r="AF10" s="2614"/>
      <c r="AG10" s="2614"/>
      <c r="AH10" s="2614"/>
      <c r="AI10" s="2614"/>
      <c r="AJ10" s="2614"/>
      <c r="AK10" s="2614"/>
      <c r="AL10" s="3776"/>
      <c r="AM10" s="3770"/>
      <c r="AN10" s="3771"/>
      <c r="AO10" s="3771"/>
      <c r="AP10" s="3771"/>
      <c r="AQ10" s="3771"/>
      <c r="AR10" s="3835"/>
      <c r="AS10" s="3835"/>
      <c r="AT10" s="3835"/>
      <c r="AU10" s="3835"/>
      <c r="AV10" s="3835"/>
      <c r="AW10" s="3835"/>
      <c r="AX10" s="3835"/>
      <c r="AY10" s="3835"/>
      <c r="AZ10" s="3836"/>
      <c r="BC10" s="69"/>
    </row>
    <row r="11" spans="2:55" ht="18" customHeight="1" x14ac:dyDescent="0.2">
      <c r="B11" s="3777" t="s">
        <v>878</v>
      </c>
      <c r="C11" s="2614"/>
      <c r="D11" s="2614"/>
      <c r="E11" s="2614"/>
      <c r="F11" s="2614"/>
      <c r="G11" s="2614"/>
      <c r="H11" s="2614"/>
      <c r="I11" s="2614"/>
      <c r="J11" s="2614"/>
      <c r="K11" s="2614"/>
      <c r="L11" s="2614"/>
      <c r="M11" s="2614"/>
      <c r="N11" s="2614"/>
      <c r="O11" s="2614"/>
      <c r="P11" s="2614"/>
      <c r="Q11" s="2614"/>
      <c r="R11" s="2614"/>
      <c r="S11" s="2614"/>
      <c r="T11" s="2614"/>
      <c r="U11" s="2614"/>
      <c r="V11" s="2614"/>
      <c r="W11" s="2614"/>
      <c r="X11" s="2614"/>
      <c r="Y11" s="2614"/>
      <c r="Z11" s="2614"/>
      <c r="AA11" s="2614"/>
      <c r="AB11" s="2614"/>
      <c r="AC11" s="2614"/>
      <c r="AD11" s="2614"/>
      <c r="AE11" s="2614"/>
      <c r="AF11" s="2614"/>
      <c r="AG11" s="2614"/>
      <c r="AH11" s="2614"/>
      <c r="AI11" s="2614"/>
      <c r="AJ11" s="2614"/>
      <c r="AK11" s="2614"/>
      <c r="AL11" s="3776"/>
      <c r="AM11" s="3770"/>
      <c r="AN11" s="3771"/>
      <c r="AO11" s="3771"/>
      <c r="AP11" s="3771"/>
      <c r="AQ11" s="3771"/>
      <c r="AR11" s="3835"/>
      <c r="AS11" s="3835"/>
      <c r="AT11" s="3835"/>
      <c r="AU11" s="3835"/>
      <c r="AV11" s="3835"/>
      <c r="AW11" s="3835"/>
      <c r="AX11" s="3835"/>
      <c r="AY11" s="3835"/>
      <c r="AZ11" s="3836"/>
    </row>
    <row r="12" spans="2:55" s="713" customFormat="1" ht="18" customHeight="1" x14ac:dyDescent="0.2">
      <c r="B12" s="3777" t="s">
        <v>879</v>
      </c>
      <c r="C12" s="2614"/>
      <c r="D12" s="2614"/>
      <c r="E12" s="2614"/>
      <c r="F12" s="2614"/>
      <c r="G12" s="2614"/>
      <c r="H12" s="2614"/>
      <c r="I12" s="2614"/>
      <c r="J12" s="2614"/>
      <c r="K12" s="2614"/>
      <c r="L12" s="2614"/>
      <c r="M12" s="2614"/>
      <c r="N12" s="2614"/>
      <c r="O12" s="2614"/>
      <c r="P12" s="2614"/>
      <c r="Q12" s="2614"/>
      <c r="R12" s="2614"/>
      <c r="S12" s="2614"/>
      <c r="T12" s="2614"/>
      <c r="U12" s="2614"/>
      <c r="V12" s="2614"/>
      <c r="W12" s="2614"/>
      <c r="X12" s="2614"/>
      <c r="Y12" s="2614"/>
      <c r="Z12" s="2614"/>
      <c r="AA12" s="2614"/>
      <c r="AB12" s="2614"/>
      <c r="AC12" s="2614"/>
      <c r="AD12" s="2614"/>
      <c r="AE12" s="2614"/>
      <c r="AF12" s="2614"/>
      <c r="AG12" s="2614"/>
      <c r="AH12" s="2614"/>
      <c r="AI12" s="2614"/>
      <c r="AJ12" s="2614"/>
      <c r="AK12" s="2614"/>
      <c r="AL12" s="3776"/>
      <c r="AM12" s="3760"/>
      <c r="AN12" s="3761"/>
      <c r="AO12" s="3761"/>
      <c r="AP12" s="3761"/>
      <c r="AQ12" s="3761"/>
      <c r="AR12" s="3760"/>
      <c r="AS12" s="3761"/>
      <c r="AT12" s="3762" t="s">
        <v>873</v>
      </c>
      <c r="AU12" s="3762"/>
      <c r="AV12" s="3762"/>
      <c r="AW12" s="3762"/>
      <c r="AX12" s="3762"/>
      <c r="AY12" s="3762"/>
      <c r="AZ12" s="3763"/>
    </row>
    <row r="13" spans="2:55" ht="18" customHeight="1" x14ac:dyDescent="0.2">
      <c r="B13" s="3775" t="s">
        <v>498</v>
      </c>
      <c r="C13" s="2614"/>
      <c r="D13" s="2614"/>
      <c r="E13" s="2614"/>
      <c r="F13" s="2614"/>
      <c r="G13" s="2614"/>
      <c r="H13" s="2614"/>
      <c r="I13" s="2614"/>
      <c r="J13" s="2614"/>
      <c r="K13" s="2614"/>
      <c r="L13" s="2614"/>
      <c r="M13" s="2614"/>
      <c r="N13" s="2614"/>
      <c r="O13" s="2614"/>
      <c r="P13" s="2614"/>
      <c r="Q13" s="2614"/>
      <c r="R13" s="2614"/>
      <c r="S13" s="2614"/>
      <c r="T13" s="2614"/>
      <c r="U13" s="2614"/>
      <c r="V13" s="2614"/>
      <c r="W13" s="2614"/>
      <c r="X13" s="2614"/>
      <c r="Y13" s="2614"/>
      <c r="Z13" s="2614"/>
      <c r="AA13" s="2614"/>
      <c r="AB13" s="2614"/>
      <c r="AC13" s="2614"/>
      <c r="AD13" s="2614"/>
      <c r="AE13" s="2614"/>
      <c r="AF13" s="2614"/>
      <c r="AG13" s="2614"/>
      <c r="AH13" s="2614"/>
      <c r="AI13" s="2614"/>
      <c r="AJ13" s="2614"/>
      <c r="AK13" s="2614"/>
      <c r="AL13" s="3776"/>
      <c r="AM13" s="3770"/>
      <c r="AN13" s="3771"/>
      <c r="AO13" s="3771"/>
      <c r="AP13" s="3771"/>
      <c r="AQ13" s="3771"/>
      <c r="AR13" s="3835"/>
      <c r="AS13" s="3835"/>
      <c r="AT13" s="3835"/>
      <c r="AU13" s="3835"/>
      <c r="AV13" s="3835"/>
      <c r="AW13" s="3835"/>
      <c r="AX13" s="3835"/>
      <c r="AY13" s="3835"/>
      <c r="AZ13" s="3836"/>
    </row>
    <row r="14" spans="2:55" ht="18" customHeight="1" x14ac:dyDescent="0.2">
      <c r="B14" s="3775" t="s">
        <v>497</v>
      </c>
      <c r="C14" s="2614"/>
      <c r="D14" s="2614"/>
      <c r="E14" s="2614"/>
      <c r="F14" s="2614"/>
      <c r="G14" s="2614"/>
      <c r="H14" s="2614"/>
      <c r="I14" s="2614"/>
      <c r="J14" s="2614"/>
      <c r="K14" s="2614"/>
      <c r="L14" s="2614"/>
      <c r="M14" s="2614"/>
      <c r="N14" s="2614"/>
      <c r="O14" s="2614"/>
      <c r="P14" s="2614"/>
      <c r="Q14" s="2614"/>
      <c r="R14" s="2614"/>
      <c r="S14" s="2614"/>
      <c r="T14" s="2614"/>
      <c r="U14" s="2614"/>
      <c r="V14" s="2614"/>
      <c r="W14" s="2614"/>
      <c r="X14" s="2614"/>
      <c r="Y14" s="2614"/>
      <c r="Z14" s="2614"/>
      <c r="AA14" s="2614"/>
      <c r="AB14" s="2614"/>
      <c r="AC14" s="2614"/>
      <c r="AD14" s="2614"/>
      <c r="AE14" s="2614"/>
      <c r="AF14" s="2614"/>
      <c r="AG14" s="2614"/>
      <c r="AH14" s="2614"/>
      <c r="AI14" s="2614"/>
      <c r="AJ14" s="2614"/>
      <c r="AK14" s="2614"/>
      <c r="AL14" s="3776"/>
      <c r="AM14" s="3770"/>
      <c r="AN14" s="3771"/>
      <c r="AO14" s="3771"/>
      <c r="AP14" s="3771"/>
      <c r="AQ14" s="3771"/>
      <c r="AR14" s="3768"/>
      <c r="AS14" s="3768"/>
      <c r="AT14" s="3768"/>
      <c r="AU14" s="3768"/>
      <c r="AV14" s="3768"/>
      <c r="AW14" s="3768"/>
      <c r="AX14" s="3768"/>
      <c r="AY14" s="3768"/>
      <c r="AZ14" s="3769"/>
    </row>
    <row r="15" spans="2:55" ht="18" customHeight="1" x14ac:dyDescent="0.2">
      <c r="B15" s="3873" t="s">
        <v>496</v>
      </c>
      <c r="C15" s="3874"/>
      <c r="D15" s="3874"/>
      <c r="E15" s="3874"/>
      <c r="F15" s="3874"/>
      <c r="G15" s="3874"/>
      <c r="H15" s="3874"/>
      <c r="I15" s="3874"/>
      <c r="J15" s="3874"/>
      <c r="K15" s="3874"/>
      <c r="L15" s="3874"/>
      <c r="M15" s="3874"/>
      <c r="N15" s="3874"/>
      <c r="O15" s="3874"/>
      <c r="P15" s="3874"/>
      <c r="Q15" s="3874"/>
      <c r="R15" s="3874"/>
      <c r="S15" s="3874"/>
      <c r="T15" s="3874"/>
      <c r="U15" s="3874"/>
      <c r="V15" s="3874"/>
      <c r="W15" s="3874"/>
      <c r="X15" s="3874"/>
      <c r="Y15" s="3874"/>
      <c r="Z15" s="3874"/>
      <c r="AA15" s="3874"/>
      <c r="AB15" s="3874"/>
      <c r="AC15" s="3874"/>
      <c r="AD15" s="3874"/>
      <c r="AE15" s="3874"/>
      <c r="AF15" s="3874"/>
      <c r="AG15" s="3874"/>
      <c r="AH15" s="3874"/>
      <c r="AI15" s="3874"/>
      <c r="AJ15" s="3874"/>
      <c r="AK15" s="3874"/>
      <c r="AL15" s="3875"/>
      <c r="AM15" s="3860"/>
      <c r="AN15" s="3861"/>
      <c r="AO15" s="3861"/>
      <c r="AP15" s="3861"/>
      <c r="AQ15" s="3876"/>
      <c r="AR15" s="3860"/>
      <c r="AS15" s="3861"/>
      <c r="AT15" s="3862" t="s">
        <v>873</v>
      </c>
      <c r="AU15" s="3863"/>
      <c r="AV15" s="3863"/>
      <c r="AW15" s="3863"/>
      <c r="AX15" s="3863"/>
      <c r="AY15" s="3863"/>
      <c r="AZ15" s="3863"/>
      <c r="BA15" s="855"/>
      <c r="BB15" s="151"/>
    </row>
    <row r="16" spans="2:55" ht="23.25" customHeight="1" x14ac:dyDescent="0.2">
      <c r="B16" s="3855" t="s">
        <v>495</v>
      </c>
      <c r="C16" s="3825"/>
      <c r="D16" s="3825"/>
      <c r="E16" s="3825"/>
      <c r="F16" s="3825"/>
      <c r="G16" s="3825"/>
      <c r="H16" s="3825"/>
      <c r="I16" s="3825"/>
      <c r="J16" s="3825"/>
      <c r="K16" s="3848"/>
      <c r="L16" s="3849"/>
      <c r="M16" s="3849"/>
      <c r="N16" s="3849"/>
      <c r="O16" s="3849"/>
      <c r="P16" s="3849"/>
      <c r="Q16" s="3849"/>
      <c r="R16" s="3850"/>
      <c r="S16" s="3824" t="s">
        <v>494</v>
      </c>
      <c r="T16" s="3825"/>
      <c r="U16" s="3825"/>
      <c r="V16" s="3851"/>
      <c r="W16" s="3852"/>
      <c r="X16" s="3853"/>
      <c r="Y16" s="3854"/>
      <c r="Z16" s="3824" t="s">
        <v>493</v>
      </c>
      <c r="AA16" s="3825"/>
      <c r="AB16" s="3825"/>
      <c r="AC16" s="3825"/>
      <c r="AD16" s="3825"/>
      <c r="AE16" s="3825"/>
      <c r="AF16" s="3825"/>
      <c r="AG16" s="3825"/>
      <c r="AH16" s="3852"/>
      <c r="AI16" s="3853"/>
      <c r="AJ16" s="354" t="s">
        <v>105</v>
      </c>
      <c r="AK16" s="3858"/>
      <c r="AL16" s="3859"/>
      <c r="AM16" s="3824" t="s">
        <v>492</v>
      </c>
      <c r="AN16" s="3825"/>
      <c r="AO16" s="3825"/>
      <c r="AP16" s="3825"/>
      <c r="AQ16" s="3825"/>
      <c r="AR16" s="3825"/>
      <c r="AS16" s="3825"/>
      <c r="AT16" s="3825"/>
      <c r="AU16" s="3851"/>
      <c r="AV16" s="3852"/>
      <c r="AW16" s="3853"/>
      <c r="AX16" s="354" t="s">
        <v>105</v>
      </c>
      <c r="AY16" s="3856"/>
      <c r="AZ16" s="3857"/>
    </row>
    <row r="17" spans="2:54" ht="18" customHeight="1" x14ac:dyDescent="0.2">
      <c r="B17" s="3777" t="s">
        <v>770</v>
      </c>
      <c r="C17" s="2614"/>
      <c r="D17" s="2614"/>
      <c r="E17" s="2614"/>
      <c r="F17" s="2614"/>
      <c r="G17" s="2614"/>
      <c r="H17" s="2614"/>
      <c r="I17" s="2614"/>
      <c r="J17" s="2614"/>
      <c r="K17" s="2614"/>
      <c r="L17" s="2614"/>
      <c r="M17" s="2614"/>
      <c r="N17" s="2614"/>
      <c r="O17" s="2614"/>
      <c r="P17" s="2614"/>
      <c r="Q17" s="2614"/>
      <c r="R17" s="2614"/>
      <c r="S17" s="2614"/>
      <c r="T17" s="2614"/>
      <c r="U17" s="2614"/>
      <c r="V17" s="2614"/>
      <c r="W17" s="2614"/>
      <c r="X17" s="2614"/>
      <c r="Y17" s="2614"/>
      <c r="Z17" s="2614"/>
      <c r="AA17" s="2614"/>
      <c r="AB17" s="2614"/>
      <c r="AC17" s="2614"/>
      <c r="AD17" s="2614"/>
      <c r="AE17" s="2614"/>
      <c r="AF17" s="2614"/>
      <c r="AG17" s="2614"/>
      <c r="AH17" s="2614"/>
      <c r="AI17" s="2614"/>
      <c r="AJ17" s="2614"/>
      <c r="AK17" s="2614"/>
      <c r="AL17" s="3776"/>
      <c r="AM17" s="3760"/>
      <c r="AN17" s="3761"/>
      <c r="AO17" s="3761"/>
      <c r="AP17" s="3761"/>
      <c r="AQ17" s="3761"/>
      <c r="AR17" s="3760"/>
      <c r="AS17" s="3761"/>
      <c r="AT17" s="3762" t="s">
        <v>873</v>
      </c>
      <c r="AU17" s="3762"/>
      <c r="AV17" s="3762"/>
      <c r="AW17" s="3762"/>
      <c r="AX17" s="3762"/>
      <c r="AY17" s="3762"/>
      <c r="AZ17" s="3763"/>
    </row>
    <row r="18" spans="2:54" ht="18" customHeight="1" x14ac:dyDescent="0.2">
      <c r="B18" s="3781" t="s">
        <v>970</v>
      </c>
      <c r="C18" s="2614"/>
      <c r="D18" s="2614"/>
      <c r="E18" s="2614"/>
      <c r="F18" s="2614"/>
      <c r="G18" s="2614"/>
      <c r="H18" s="2614"/>
      <c r="I18" s="2614"/>
      <c r="J18" s="2614"/>
      <c r="K18" s="2614"/>
      <c r="L18" s="2614"/>
      <c r="M18" s="2614"/>
      <c r="N18" s="2614"/>
      <c r="O18" s="2614"/>
      <c r="P18" s="2614"/>
      <c r="Q18" s="2614"/>
      <c r="R18" s="2614"/>
      <c r="S18" s="2614"/>
      <c r="T18" s="2614"/>
      <c r="U18" s="2614"/>
      <c r="V18" s="2614"/>
      <c r="W18" s="2614"/>
      <c r="X18" s="2614"/>
      <c r="Y18" s="2614"/>
      <c r="Z18" s="2614"/>
      <c r="AA18" s="2614"/>
      <c r="AB18" s="2614"/>
      <c r="AC18" s="2614"/>
      <c r="AD18" s="2614"/>
      <c r="AE18" s="2614"/>
      <c r="AF18" s="2614"/>
      <c r="AG18" s="2614"/>
      <c r="AH18" s="2614"/>
      <c r="AI18" s="2614"/>
      <c r="AJ18" s="2614"/>
      <c r="AK18" s="2614"/>
      <c r="AL18" s="3776"/>
      <c r="AM18" s="3770"/>
      <c r="AN18" s="3771"/>
      <c r="AO18" s="3771"/>
      <c r="AP18" s="3771"/>
      <c r="AQ18" s="3771"/>
      <c r="AR18" s="3778"/>
      <c r="AS18" s="3778"/>
      <c r="AT18" s="3778"/>
      <c r="AU18" s="3778"/>
      <c r="AV18" s="3778"/>
      <c r="AW18" s="3778"/>
      <c r="AX18" s="3778"/>
      <c r="AY18" s="3778"/>
      <c r="AZ18" s="3779"/>
    </row>
    <row r="19" spans="2:54" ht="18" customHeight="1" x14ac:dyDescent="0.2">
      <c r="B19" s="3775" t="s">
        <v>491</v>
      </c>
      <c r="C19" s="2614"/>
      <c r="D19" s="2614"/>
      <c r="E19" s="2614"/>
      <c r="F19" s="2614"/>
      <c r="G19" s="2614"/>
      <c r="H19" s="2614"/>
      <c r="I19" s="2614"/>
      <c r="J19" s="2614"/>
      <c r="K19" s="2614"/>
      <c r="L19" s="2614"/>
      <c r="M19" s="2614"/>
      <c r="N19" s="2614"/>
      <c r="O19" s="2614"/>
      <c r="P19" s="2614"/>
      <c r="Q19" s="2614"/>
      <c r="R19" s="2614"/>
      <c r="S19" s="2614"/>
      <c r="T19" s="2614"/>
      <c r="U19" s="2614"/>
      <c r="V19" s="2614"/>
      <c r="W19" s="2614"/>
      <c r="X19" s="2614"/>
      <c r="Y19" s="2614"/>
      <c r="Z19" s="2614"/>
      <c r="AA19" s="2614"/>
      <c r="AB19" s="2614"/>
      <c r="AC19" s="2614"/>
      <c r="AD19" s="2614"/>
      <c r="AE19" s="2614"/>
      <c r="AF19" s="2614"/>
      <c r="AG19" s="2614"/>
      <c r="AH19" s="2614"/>
      <c r="AI19" s="2614"/>
      <c r="AJ19" s="2614"/>
      <c r="AK19" s="2614"/>
      <c r="AL19" s="3776"/>
      <c r="AM19" s="3770"/>
      <c r="AN19" s="3771"/>
      <c r="AO19" s="3771"/>
      <c r="AP19" s="3771"/>
      <c r="AQ19" s="3771"/>
      <c r="AR19" s="3768"/>
      <c r="AS19" s="3768"/>
      <c r="AT19" s="3768"/>
      <c r="AU19" s="3768"/>
      <c r="AV19" s="3768"/>
      <c r="AW19" s="3768"/>
      <c r="AX19" s="3768"/>
      <c r="AY19" s="3768"/>
      <c r="AZ19" s="3769"/>
    </row>
    <row r="20" spans="2:54" ht="18" customHeight="1" x14ac:dyDescent="0.2">
      <c r="B20" s="3772" t="s">
        <v>490</v>
      </c>
      <c r="C20" s="3773"/>
      <c r="D20" s="3773"/>
      <c r="E20" s="3773"/>
      <c r="F20" s="3773"/>
      <c r="G20" s="3773"/>
      <c r="H20" s="3773"/>
      <c r="I20" s="3773"/>
      <c r="J20" s="3773"/>
      <c r="K20" s="3773"/>
      <c r="L20" s="3773"/>
      <c r="M20" s="3773"/>
      <c r="N20" s="3773"/>
      <c r="O20" s="3773"/>
      <c r="P20" s="3773"/>
      <c r="Q20" s="3773"/>
      <c r="R20" s="3773"/>
      <c r="S20" s="3773"/>
      <c r="T20" s="3773"/>
      <c r="U20" s="3773"/>
      <c r="V20" s="3773"/>
      <c r="W20" s="3773"/>
      <c r="X20" s="3773"/>
      <c r="Y20" s="3773"/>
      <c r="Z20" s="3773"/>
      <c r="AA20" s="3773"/>
      <c r="AB20" s="3773"/>
      <c r="AC20" s="3773"/>
      <c r="AD20" s="3773"/>
      <c r="AE20" s="3773"/>
      <c r="AF20" s="3773"/>
      <c r="AG20" s="3773"/>
      <c r="AH20" s="3773"/>
      <c r="AI20" s="3773"/>
      <c r="AJ20" s="3773"/>
      <c r="AK20" s="3773"/>
      <c r="AL20" s="3774"/>
      <c r="AM20" s="3840"/>
      <c r="AN20" s="3840"/>
      <c r="AO20" s="3840"/>
      <c r="AP20" s="3840"/>
      <c r="AQ20" s="3840"/>
      <c r="AR20" s="3864"/>
      <c r="AS20" s="3865"/>
      <c r="AT20" s="3866" t="s">
        <v>873</v>
      </c>
      <c r="AU20" s="3867"/>
      <c r="AV20" s="3867"/>
      <c r="AW20" s="3867"/>
      <c r="AX20" s="3867"/>
      <c r="AY20" s="3867"/>
      <c r="AZ20" s="3867"/>
      <c r="BA20" s="855"/>
      <c r="BB20" s="151"/>
    </row>
    <row r="21" spans="2:54" ht="23.25" customHeight="1" x14ac:dyDescent="0.2">
      <c r="B21" s="2263" t="s">
        <v>78</v>
      </c>
      <c r="C21" s="2264"/>
      <c r="D21" s="2264"/>
      <c r="E21" s="2264"/>
      <c r="F21" s="2264"/>
      <c r="G21" s="2264"/>
      <c r="H21" s="2264"/>
      <c r="I21" s="2264"/>
      <c r="J21" s="2264"/>
      <c r="K21" s="2264"/>
      <c r="L21" s="2265"/>
      <c r="M21" s="3829"/>
      <c r="N21" s="3830"/>
      <c r="O21" s="3830"/>
      <c r="P21" s="3830"/>
      <c r="Q21" s="3830"/>
      <c r="R21" s="3830"/>
      <c r="S21" s="3830"/>
      <c r="T21" s="3830"/>
      <c r="U21" s="3830"/>
      <c r="V21" s="3830"/>
      <c r="W21" s="3830"/>
      <c r="X21" s="3830"/>
      <c r="Y21" s="3830"/>
      <c r="Z21" s="3830"/>
      <c r="AA21" s="3830"/>
      <c r="AB21" s="3830"/>
      <c r="AC21" s="3830"/>
      <c r="AD21" s="3830"/>
      <c r="AE21" s="3830"/>
      <c r="AF21" s="3830"/>
      <c r="AG21" s="3830"/>
      <c r="AH21" s="3830"/>
      <c r="AI21" s="3830"/>
      <c r="AJ21" s="3830"/>
      <c r="AK21" s="3830"/>
      <c r="AL21" s="3830"/>
      <c r="AM21" s="3830"/>
      <c r="AN21" s="3830"/>
      <c r="AO21" s="3830"/>
      <c r="AP21" s="3830"/>
      <c r="AQ21" s="3830"/>
      <c r="AR21" s="3830"/>
      <c r="AS21" s="3830"/>
      <c r="AT21" s="3830"/>
      <c r="AU21" s="3830"/>
      <c r="AV21" s="3830"/>
      <c r="AW21" s="3830"/>
      <c r="AX21" s="3830"/>
      <c r="AY21" s="3830"/>
      <c r="AZ21" s="3831"/>
    </row>
    <row r="22" spans="2:54" ht="23.25" customHeight="1" x14ac:dyDescent="0.2">
      <c r="B22" s="3821"/>
      <c r="C22" s="3822"/>
      <c r="D22" s="3822"/>
      <c r="E22" s="3822"/>
      <c r="F22" s="3822"/>
      <c r="G22" s="3822"/>
      <c r="H22" s="3822"/>
      <c r="I22" s="3822"/>
      <c r="J22" s="3822"/>
      <c r="K22" s="3822"/>
      <c r="L22" s="3823"/>
      <c r="M22" s="3832"/>
      <c r="N22" s="3833"/>
      <c r="O22" s="3833"/>
      <c r="P22" s="3833"/>
      <c r="Q22" s="3833"/>
      <c r="R22" s="3833"/>
      <c r="S22" s="3833"/>
      <c r="T22" s="3833"/>
      <c r="U22" s="3833"/>
      <c r="V22" s="3833"/>
      <c r="W22" s="3833"/>
      <c r="X22" s="3833"/>
      <c r="Y22" s="3833"/>
      <c r="Z22" s="3833"/>
      <c r="AA22" s="3833"/>
      <c r="AB22" s="3833"/>
      <c r="AC22" s="3833"/>
      <c r="AD22" s="3833"/>
      <c r="AE22" s="3833"/>
      <c r="AF22" s="3833"/>
      <c r="AG22" s="3833"/>
      <c r="AH22" s="3833"/>
      <c r="AI22" s="3833"/>
      <c r="AJ22" s="3833"/>
      <c r="AK22" s="3833"/>
      <c r="AL22" s="3833"/>
      <c r="AM22" s="3833"/>
      <c r="AN22" s="3833"/>
      <c r="AO22" s="3833"/>
      <c r="AP22" s="3833"/>
      <c r="AQ22" s="3833"/>
      <c r="AR22" s="3833"/>
      <c r="AS22" s="3833"/>
      <c r="AT22" s="3833"/>
      <c r="AU22" s="3833"/>
      <c r="AV22" s="3833"/>
      <c r="AW22" s="3833"/>
      <c r="AX22" s="3833"/>
      <c r="AY22" s="3833"/>
      <c r="AZ22" s="3834"/>
    </row>
    <row r="23" spans="2:54" ht="23.25" customHeight="1" x14ac:dyDescent="0.2">
      <c r="B23" s="738" t="s">
        <v>489</v>
      </c>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73"/>
    </row>
    <row r="24" spans="2:54" ht="23.25" customHeight="1" x14ac:dyDescent="0.2">
      <c r="B24" s="3814" t="s">
        <v>488</v>
      </c>
      <c r="C24" s="3815"/>
      <c r="D24" s="3815"/>
      <c r="E24" s="3815"/>
      <c r="F24" s="3815"/>
      <c r="G24" s="3815"/>
      <c r="H24" s="3815"/>
      <c r="I24" s="3815"/>
      <c r="J24" s="3815"/>
      <c r="K24" s="3815"/>
      <c r="L24" s="3815"/>
      <c r="M24" s="3815"/>
      <c r="N24" s="3815"/>
      <c r="O24" s="3815"/>
      <c r="P24" s="3815"/>
      <c r="Q24" s="3816"/>
      <c r="R24" s="3816"/>
      <c r="S24" s="3817"/>
      <c r="T24" s="3818" t="s">
        <v>487</v>
      </c>
      <c r="U24" s="3815"/>
      <c r="V24" s="3815"/>
      <c r="W24" s="3815"/>
      <c r="X24" s="3819"/>
      <c r="Y24" s="3819"/>
      <c r="Z24" s="3819"/>
      <c r="AA24" s="3819"/>
      <c r="AB24" s="3819"/>
      <c r="AC24" s="3819"/>
      <c r="AD24" s="3819"/>
      <c r="AE24" s="3819"/>
      <c r="AF24" s="3819"/>
      <c r="AG24" s="3819"/>
      <c r="AH24" s="3819"/>
      <c r="AI24" s="3802"/>
      <c r="AJ24" s="3802"/>
      <c r="AK24" s="3803"/>
      <c r="AL24" s="353" t="s">
        <v>486</v>
      </c>
      <c r="AM24" s="352"/>
      <c r="AN24" s="352"/>
      <c r="AO24" s="352"/>
      <c r="AP24" s="352"/>
      <c r="AQ24" s="352"/>
      <c r="AR24" s="352"/>
      <c r="AS24" s="352"/>
      <c r="AT24" s="352"/>
      <c r="AU24" s="352"/>
      <c r="AV24" s="352"/>
      <c r="AW24" s="352"/>
      <c r="AX24" s="351"/>
      <c r="AY24" s="3812"/>
      <c r="AZ24" s="3813"/>
    </row>
    <row r="25" spans="2:54" ht="23.25" customHeight="1" x14ac:dyDescent="0.2">
      <c r="B25" s="3804" t="s">
        <v>485</v>
      </c>
      <c r="C25" s="3800"/>
      <c r="D25" s="3800"/>
      <c r="E25" s="3800"/>
      <c r="F25" s="3800"/>
      <c r="G25" s="3800"/>
      <c r="H25" s="3800"/>
      <c r="I25" s="3800"/>
      <c r="J25" s="3800"/>
      <c r="K25" s="3800"/>
      <c r="L25" s="3800"/>
      <c r="M25" s="3800"/>
      <c r="N25" s="3800"/>
      <c r="O25" s="3800"/>
      <c r="P25" s="3805"/>
      <c r="Q25" s="3806" t="str">
        <f>'NVP NB EZA'!R9</f>
        <v/>
      </c>
      <c r="R25" s="3807"/>
      <c r="S25" s="3807"/>
      <c r="T25" s="3808"/>
      <c r="U25" s="3799" t="s">
        <v>341</v>
      </c>
      <c r="V25" s="3800"/>
      <c r="W25" s="3801"/>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49"/>
      <c r="AZ25" s="348"/>
    </row>
    <row r="26" spans="2:54" ht="23.25" customHeight="1" x14ac:dyDescent="0.2">
      <c r="B26" s="3804" t="s">
        <v>484</v>
      </c>
      <c r="C26" s="3800"/>
      <c r="D26" s="3800"/>
      <c r="E26" s="3800"/>
      <c r="F26" s="3800"/>
      <c r="G26" s="3800"/>
      <c r="H26" s="3800"/>
      <c r="I26" s="3800"/>
      <c r="J26" s="3800"/>
      <c r="K26" s="3800"/>
      <c r="L26" s="3800"/>
      <c r="M26" s="3800"/>
      <c r="N26" s="3800"/>
      <c r="O26" s="3800"/>
      <c r="P26" s="3805"/>
      <c r="Q26" s="3809">
        <f>'NVP NB EZA'!AK16*100</f>
        <v>0</v>
      </c>
      <c r="R26" s="3810"/>
      <c r="S26" s="3810"/>
      <c r="T26" s="3811"/>
      <c r="U26" s="3796" t="s">
        <v>75</v>
      </c>
      <c r="V26" s="3797"/>
      <c r="W26" s="3797"/>
      <c r="X26" s="3798"/>
      <c r="Y26" s="3798"/>
      <c r="Z26" s="3798"/>
      <c r="AA26" s="3797" t="s">
        <v>483</v>
      </c>
      <c r="AB26" s="3797"/>
      <c r="AC26" s="3797"/>
      <c r="AD26" s="3797"/>
      <c r="AE26" s="3797"/>
      <c r="AF26" s="3797"/>
      <c r="AG26" s="3797"/>
      <c r="AH26" s="3797"/>
      <c r="AI26" s="3797"/>
      <c r="AJ26" s="3797"/>
      <c r="AK26" s="3797"/>
      <c r="AL26" s="3797"/>
      <c r="AM26" s="3797"/>
      <c r="AN26" s="3797"/>
      <c r="AO26" s="3820"/>
      <c r="AP26" s="3826"/>
      <c r="AQ26" s="3827"/>
      <c r="AR26" s="3827"/>
      <c r="AS26" s="3828"/>
      <c r="AT26" s="3796" t="s">
        <v>75</v>
      </c>
      <c r="AU26" s="3797"/>
      <c r="AV26" s="2502"/>
      <c r="AW26" s="2502"/>
      <c r="AX26" s="2502"/>
      <c r="AY26" s="2502"/>
      <c r="AZ26" s="3839"/>
    </row>
    <row r="27" spans="2:54" ht="23.25" customHeight="1" x14ac:dyDescent="0.2">
      <c r="B27" s="3752" t="s">
        <v>482</v>
      </c>
      <c r="C27" s="1203"/>
      <c r="D27" s="1203"/>
      <c r="E27" s="1203"/>
      <c r="F27" s="1203"/>
      <c r="G27" s="1203"/>
      <c r="H27" s="1203"/>
      <c r="I27" s="1203"/>
      <c r="J27" s="1203"/>
      <c r="K27" s="1203"/>
      <c r="L27" s="1203"/>
      <c r="M27" s="1203"/>
      <c r="N27" s="1203"/>
      <c r="O27" s="1203"/>
      <c r="P27" s="3753"/>
      <c r="Q27" s="3766" t="s">
        <v>481</v>
      </c>
      <c r="R27" s="3767"/>
      <c r="S27" s="3767"/>
      <c r="T27" s="3767"/>
      <c r="U27" s="3767"/>
      <c r="V27" s="3767"/>
      <c r="W27" s="3767"/>
      <c r="X27" s="3767"/>
      <c r="Y27" s="3767"/>
      <c r="Z27" s="3767"/>
      <c r="AA27" s="3767"/>
      <c r="AB27" s="3767"/>
      <c r="AC27" s="3767"/>
      <c r="AD27" s="3767"/>
      <c r="AE27" s="3767"/>
      <c r="AF27" s="3767"/>
      <c r="AG27" s="3767"/>
      <c r="AH27" s="3767"/>
      <c r="AI27" s="3767"/>
      <c r="AJ27" s="3767"/>
      <c r="AK27" s="3767"/>
      <c r="AL27" s="3767"/>
      <c r="AM27" s="3767"/>
      <c r="AN27" s="3767"/>
      <c r="AO27" s="3767"/>
      <c r="AP27" s="3767"/>
      <c r="AQ27" s="3767"/>
      <c r="AR27" s="3767"/>
      <c r="AS27" s="3767"/>
      <c r="AT27" s="3767"/>
      <c r="AU27" s="3767"/>
      <c r="AV27" s="3758"/>
      <c r="AW27" s="3758"/>
      <c r="AX27" s="3758"/>
      <c r="AY27" s="3758"/>
      <c r="AZ27" s="3759"/>
    </row>
    <row r="28" spans="2:54" ht="23.25" customHeight="1" x14ac:dyDescent="0.2">
      <c r="B28" s="3746" t="s">
        <v>480</v>
      </c>
      <c r="C28" s="3747"/>
      <c r="D28" s="3747"/>
      <c r="E28" s="3747"/>
      <c r="F28" s="3747"/>
      <c r="G28" s="3747"/>
      <c r="H28" s="3747"/>
      <c r="I28" s="3747"/>
      <c r="J28" s="3747"/>
      <c r="K28" s="3747"/>
      <c r="L28" s="3747"/>
      <c r="M28" s="3747"/>
      <c r="N28" s="3747"/>
      <c r="O28" s="3747"/>
      <c r="P28" s="3748"/>
      <c r="Q28" s="3749"/>
      <c r="R28" s="3750"/>
      <c r="S28" s="3750"/>
      <c r="T28" s="3751"/>
      <c r="U28" s="3754" t="s">
        <v>88</v>
      </c>
      <c r="V28" s="955"/>
      <c r="W28" s="955"/>
      <c r="X28" s="3757"/>
      <c r="Y28" s="3757"/>
      <c r="Z28" s="3757"/>
      <c r="AA28" s="955" t="s">
        <v>479</v>
      </c>
      <c r="AB28" s="955"/>
      <c r="AC28" s="955"/>
      <c r="AD28" s="955"/>
      <c r="AE28" s="955"/>
      <c r="AF28" s="955"/>
      <c r="AG28" s="955"/>
      <c r="AH28" s="955"/>
      <c r="AI28" s="955"/>
      <c r="AJ28" s="955"/>
      <c r="AK28" s="955"/>
      <c r="AL28" s="955"/>
      <c r="AM28" s="955"/>
      <c r="AN28" s="955"/>
      <c r="AO28" s="3745"/>
      <c r="AP28" s="3749"/>
      <c r="AQ28" s="3750"/>
      <c r="AR28" s="3750"/>
      <c r="AS28" s="3751"/>
      <c r="AT28" s="3754" t="s">
        <v>88</v>
      </c>
      <c r="AU28" s="955"/>
      <c r="AV28" s="3755"/>
      <c r="AW28" s="3755"/>
      <c r="AX28" s="3755"/>
      <c r="AY28" s="3755"/>
      <c r="AZ28" s="3756"/>
    </row>
    <row r="29" spans="2:54" ht="23.25" customHeight="1" x14ac:dyDescent="0.2">
      <c r="B29" s="3789"/>
      <c r="C29" s="1714"/>
      <c r="D29" s="1714"/>
      <c r="E29" s="1714"/>
      <c r="F29" s="1714"/>
      <c r="G29" s="1714"/>
      <c r="H29" s="1714"/>
      <c r="I29" s="1714"/>
      <c r="J29" s="1714"/>
      <c r="K29" s="1714"/>
      <c r="L29" s="1714"/>
      <c r="M29" s="1714"/>
      <c r="N29" s="1714"/>
      <c r="O29" s="1714"/>
      <c r="P29" s="1714"/>
      <c r="Q29" s="1714"/>
      <c r="R29" s="1714"/>
      <c r="S29" s="1714"/>
      <c r="T29" s="1714"/>
      <c r="U29" s="1714"/>
      <c r="V29" s="1714"/>
      <c r="W29" s="1714"/>
      <c r="X29" s="1714"/>
      <c r="Y29" s="1714"/>
      <c r="Z29" s="1714"/>
      <c r="AA29" s="1714"/>
      <c r="AB29" s="1714"/>
      <c r="AC29" s="1714"/>
      <c r="AD29" s="1714"/>
      <c r="AE29" s="1714"/>
      <c r="AF29" s="1714"/>
      <c r="AG29" s="1714"/>
      <c r="AH29" s="1714"/>
      <c r="AI29" s="1714"/>
      <c r="AJ29" s="1714"/>
      <c r="AK29" s="1714"/>
      <c r="AL29" s="1714"/>
      <c r="AM29" s="1714"/>
      <c r="AN29" s="1714"/>
      <c r="AO29" s="1714"/>
      <c r="AP29" s="1714"/>
      <c r="AQ29" s="1714"/>
      <c r="AR29" s="1714"/>
      <c r="AS29" s="1714"/>
      <c r="AT29" s="1714"/>
      <c r="AU29" s="1714"/>
      <c r="AV29" s="1714"/>
      <c r="AW29" s="1714"/>
      <c r="AX29" s="1714"/>
      <c r="AY29" s="1714"/>
      <c r="AZ29" s="3790"/>
    </row>
    <row r="30" spans="2:54" ht="18.75" customHeight="1" x14ac:dyDescent="0.2">
      <c r="B30" s="887"/>
      <c r="C30" s="888"/>
      <c r="D30" s="937"/>
      <c r="E30" s="937"/>
      <c r="F30" s="937"/>
      <c r="G30" s="937"/>
      <c r="H30" s="937"/>
      <c r="I30" s="937"/>
      <c r="J30" s="937"/>
      <c r="K30" s="937"/>
      <c r="L30" s="937"/>
      <c r="M30" s="937"/>
      <c r="N30" s="937"/>
      <c r="O30" s="937"/>
      <c r="P30" s="937"/>
      <c r="Q30" s="937"/>
      <c r="R30" s="937"/>
      <c r="S30" s="937"/>
      <c r="T30" s="937"/>
      <c r="U30" s="937"/>
      <c r="V30" s="937"/>
      <c r="W30" s="937"/>
      <c r="X30" s="937"/>
      <c r="Y30" s="3788"/>
      <c r="Z30" s="3788"/>
      <c r="AA30" s="3788"/>
      <c r="AB30" s="3788"/>
      <c r="AC30" s="3871"/>
      <c r="AD30" s="3871"/>
      <c r="AE30" s="3871"/>
      <c r="AF30" s="3871"/>
      <c r="AG30" s="3871"/>
      <c r="AH30" s="3871"/>
      <c r="AI30" s="3871"/>
      <c r="AJ30" s="3871"/>
      <c r="AK30" s="3871"/>
      <c r="AL30" s="3871"/>
      <c r="AM30" s="3871"/>
      <c r="AN30" s="3871"/>
      <c r="AO30" s="3871"/>
      <c r="AP30" s="3871"/>
      <c r="AQ30" s="3871"/>
      <c r="AR30" s="3871"/>
      <c r="AS30" s="3871"/>
      <c r="AT30" s="3871"/>
      <c r="AU30" s="3871"/>
      <c r="AV30" s="3871"/>
      <c r="AW30" s="3871"/>
      <c r="AX30" s="3783"/>
      <c r="AY30" s="3783"/>
      <c r="AZ30" s="3784"/>
    </row>
    <row r="31" spans="2:54" ht="15.75" customHeight="1" x14ac:dyDescent="0.2">
      <c r="B31" s="3785"/>
      <c r="C31" s="3782"/>
      <c r="D31" s="3787" t="s">
        <v>37</v>
      </c>
      <c r="E31" s="3787"/>
      <c r="F31" s="3787"/>
      <c r="G31" s="3787"/>
      <c r="H31" s="3787"/>
      <c r="I31" s="3787"/>
      <c r="J31" s="3787"/>
      <c r="K31" s="3787"/>
      <c r="L31" s="3787"/>
      <c r="M31" s="3787"/>
      <c r="N31" s="3787"/>
      <c r="O31" s="3787"/>
      <c r="P31" s="3787"/>
      <c r="Q31" s="3787"/>
      <c r="R31" s="3787"/>
      <c r="S31" s="3787"/>
      <c r="T31" s="3787"/>
      <c r="U31" s="3787"/>
      <c r="V31" s="3787"/>
      <c r="W31" s="3787"/>
      <c r="X31" s="3787"/>
      <c r="Y31" s="3782"/>
      <c r="Z31" s="3782"/>
      <c r="AA31" s="3782"/>
      <c r="AB31" s="3782"/>
      <c r="AC31" s="3787" t="s">
        <v>382</v>
      </c>
      <c r="AD31" s="3787"/>
      <c r="AE31" s="3787"/>
      <c r="AF31" s="3787"/>
      <c r="AG31" s="3787"/>
      <c r="AH31" s="3787"/>
      <c r="AI31" s="3787"/>
      <c r="AJ31" s="3787"/>
      <c r="AK31" s="3787"/>
      <c r="AL31" s="3787"/>
      <c r="AM31" s="3787"/>
      <c r="AN31" s="3787"/>
      <c r="AO31" s="3787"/>
      <c r="AP31" s="3787"/>
      <c r="AQ31" s="3787"/>
      <c r="AR31" s="3787"/>
      <c r="AS31" s="3787"/>
      <c r="AT31" s="3787"/>
      <c r="AU31" s="3787"/>
      <c r="AV31" s="3787"/>
      <c r="AW31" s="3787"/>
      <c r="AX31" s="3782"/>
      <c r="AY31" s="3782"/>
      <c r="AZ31" s="3786"/>
    </row>
    <row r="32" spans="2:54" ht="14.25" customHeight="1" thickBot="1" x14ac:dyDescent="0.25">
      <c r="B32" s="3868"/>
      <c r="C32" s="3869"/>
      <c r="D32" s="3869"/>
      <c r="E32" s="3869"/>
      <c r="F32" s="3869"/>
      <c r="G32" s="3869"/>
      <c r="H32" s="3869"/>
      <c r="I32" s="3869"/>
      <c r="J32" s="3869"/>
      <c r="K32" s="3869"/>
      <c r="L32" s="3869"/>
      <c r="M32" s="3869"/>
      <c r="N32" s="3869"/>
      <c r="O32" s="3869"/>
      <c r="P32" s="3869"/>
      <c r="Q32" s="3869"/>
      <c r="R32" s="3869"/>
      <c r="S32" s="3869"/>
      <c r="T32" s="3869"/>
      <c r="U32" s="3869"/>
      <c r="V32" s="3869"/>
      <c r="W32" s="3869"/>
      <c r="X32" s="3869"/>
      <c r="Y32" s="3869"/>
      <c r="Z32" s="3869"/>
      <c r="AA32" s="3869"/>
      <c r="AB32" s="3869"/>
      <c r="AC32" s="3869"/>
      <c r="AD32" s="3869"/>
      <c r="AE32" s="3869"/>
      <c r="AF32" s="3869"/>
      <c r="AG32" s="3869"/>
      <c r="AH32" s="3869"/>
      <c r="AI32" s="3869"/>
      <c r="AJ32" s="3869"/>
      <c r="AK32" s="3869"/>
      <c r="AL32" s="3869"/>
      <c r="AM32" s="3869"/>
      <c r="AN32" s="3869"/>
      <c r="AO32" s="3869"/>
      <c r="AP32" s="3869"/>
      <c r="AQ32" s="3869"/>
      <c r="AR32" s="3869"/>
      <c r="AS32" s="3869"/>
      <c r="AT32" s="3869"/>
      <c r="AU32" s="3869"/>
      <c r="AV32" s="3869"/>
      <c r="AW32" s="3869"/>
      <c r="AX32" s="3869"/>
      <c r="AY32" s="3869"/>
      <c r="AZ32" s="3870"/>
    </row>
  </sheetData>
  <sheetProtection algorithmName="SHA-512" hashValue="tTP+BnRWdLVOP3TZngIkF1cqcwgSECgLt488zbbC8ltsn9kOhhhSyA8nRn6oACa7Ggag+NvpFWIriCOdP0X8EA==" saltValue="zNlo8BEK0kyDy/Vr/IXMBA==" spinCount="100000" sheet="1" objects="1" scenarios="1" selectLockedCells="1"/>
  <mergeCells count="116">
    <mergeCell ref="AR15:AS15"/>
    <mergeCell ref="AT15:AZ15"/>
    <mergeCell ref="AR20:AS20"/>
    <mergeCell ref="AT20:AZ20"/>
    <mergeCell ref="B32:AZ32"/>
    <mergeCell ref="AC30:AW30"/>
    <mergeCell ref="B1:AZ1"/>
    <mergeCell ref="B14:AL14"/>
    <mergeCell ref="B15:AL15"/>
    <mergeCell ref="AM14:AQ14"/>
    <mergeCell ref="AR14:AZ14"/>
    <mergeCell ref="AM15:AQ15"/>
    <mergeCell ref="AM13:AQ13"/>
    <mergeCell ref="AR13:AZ13"/>
    <mergeCell ref="B13:AL13"/>
    <mergeCell ref="AM10:AQ10"/>
    <mergeCell ref="AM6:AN6"/>
    <mergeCell ref="AP6:AZ6"/>
    <mergeCell ref="B4:L4"/>
    <mergeCell ref="Y5:Z5"/>
    <mergeCell ref="B3:P3"/>
    <mergeCell ref="AQ2:AW2"/>
    <mergeCell ref="AX2:AY2"/>
    <mergeCell ref="B21:L21"/>
    <mergeCell ref="W16:Y16"/>
    <mergeCell ref="B16:J16"/>
    <mergeCell ref="AM16:AU16"/>
    <mergeCell ref="AY16:AZ16"/>
    <mergeCell ref="AM17:AQ17"/>
    <mergeCell ref="AV16:AW16"/>
    <mergeCell ref="AK16:AL16"/>
    <mergeCell ref="AR17:AS17"/>
    <mergeCell ref="AT17:AZ17"/>
    <mergeCell ref="B17:AL17"/>
    <mergeCell ref="AH16:AI16"/>
    <mergeCell ref="AP26:AS26"/>
    <mergeCell ref="M21:AZ21"/>
    <mergeCell ref="M22:AZ22"/>
    <mergeCell ref="AR10:AZ10"/>
    <mergeCell ref="AM8:AQ8"/>
    <mergeCell ref="M4:X4"/>
    <mergeCell ref="B12:AL12"/>
    <mergeCell ref="AM12:AQ12"/>
    <mergeCell ref="AV26:AZ26"/>
    <mergeCell ref="AM20:AQ20"/>
    <mergeCell ref="AR11:AZ11"/>
    <mergeCell ref="Z4:AZ4"/>
    <mergeCell ref="M6:X6"/>
    <mergeCell ref="B6:L6"/>
    <mergeCell ref="AG5:AZ5"/>
    <mergeCell ref="AB5:AE5"/>
    <mergeCell ref="M5:X5"/>
    <mergeCell ref="Z6:AK6"/>
    <mergeCell ref="AR8:AZ8"/>
    <mergeCell ref="AM9:AQ9"/>
    <mergeCell ref="AR9:AZ9"/>
    <mergeCell ref="B8:AL8"/>
    <mergeCell ref="K16:R16"/>
    <mergeCell ref="S16:V16"/>
    <mergeCell ref="B29:AZ29"/>
    <mergeCell ref="B2:AP2"/>
    <mergeCell ref="B5:L5"/>
    <mergeCell ref="B10:AL10"/>
    <mergeCell ref="AM11:AQ11"/>
    <mergeCell ref="AX3:AZ3"/>
    <mergeCell ref="Y3:AR3"/>
    <mergeCell ref="U26:W26"/>
    <mergeCell ref="X26:Z26"/>
    <mergeCell ref="U25:W25"/>
    <mergeCell ref="AI24:AK24"/>
    <mergeCell ref="B25:P25"/>
    <mergeCell ref="Q25:T25"/>
    <mergeCell ref="B26:P26"/>
    <mergeCell ref="Q26:T26"/>
    <mergeCell ref="AY24:AZ24"/>
    <mergeCell ref="AT26:AU26"/>
    <mergeCell ref="B24:P24"/>
    <mergeCell ref="Q24:S24"/>
    <mergeCell ref="T24:AH24"/>
    <mergeCell ref="AA26:AO26"/>
    <mergeCell ref="B22:L22"/>
    <mergeCell ref="Z16:AG16"/>
    <mergeCell ref="AM18:AQ18"/>
    <mergeCell ref="Y31:AB31"/>
    <mergeCell ref="D30:X30"/>
    <mergeCell ref="B30:C30"/>
    <mergeCell ref="AX30:AZ30"/>
    <mergeCell ref="B31:C31"/>
    <mergeCell ref="AX31:AZ31"/>
    <mergeCell ref="D31:X31"/>
    <mergeCell ref="Y30:AB30"/>
    <mergeCell ref="AC31:AW31"/>
    <mergeCell ref="AS3:AV3"/>
    <mergeCell ref="AA28:AO28"/>
    <mergeCell ref="B28:P28"/>
    <mergeCell ref="Q28:T28"/>
    <mergeCell ref="B27:P27"/>
    <mergeCell ref="AT28:AU28"/>
    <mergeCell ref="AV28:AZ28"/>
    <mergeCell ref="U28:W28"/>
    <mergeCell ref="X28:Z28"/>
    <mergeCell ref="AV27:AZ27"/>
    <mergeCell ref="AP28:AS28"/>
    <mergeCell ref="AR12:AS12"/>
    <mergeCell ref="AT12:AZ12"/>
    <mergeCell ref="R3:X3"/>
    <mergeCell ref="Q27:AU27"/>
    <mergeCell ref="AR19:AZ19"/>
    <mergeCell ref="AM19:AQ19"/>
    <mergeCell ref="B20:AL20"/>
    <mergeCell ref="B9:AL9"/>
    <mergeCell ref="B11:AL11"/>
    <mergeCell ref="AR18:AZ18"/>
    <mergeCell ref="B19:AL19"/>
    <mergeCell ref="B7:AZ7"/>
    <mergeCell ref="B18:AL18"/>
  </mergeCells>
  <dataValidations count="6">
    <dataValidation type="list" allowBlank="1" showInputMessage="1" showErrorMessage="1" sqref="AP28">
      <formula1>",35,50,63,80,100,125,160,200,224,250"</formula1>
    </dataValidation>
    <dataValidation type="list" allowBlank="1" showInputMessage="1" showErrorMessage="1" sqref="Q28:T28">
      <formula1>"32,35,50,63,80,100,125,160,200,224,250"</formula1>
    </dataValidation>
    <dataValidation operator="lessThanOrEqual" allowBlank="1" showErrorMessage="1" sqref="AX2:AY2"/>
    <dataValidation allowBlank="1" showErrorMessage="1" sqref="R3:X3 Z6:AK6 AX3:AZ3 AS3:AU3"/>
    <dataValidation type="whole" operator="lessThan" allowBlank="1" showInputMessage="1" showErrorMessage="1" sqref="AK16:AL16 AH16:AI16 AV16:AW16 AY16:AZ16">
      <formula1>10</formula1>
    </dataValidation>
    <dataValidation type="whole" operator="lessThanOrEqual" allowBlank="1" showInputMessage="1" showErrorMessage="1" sqref="W16:Y16">
      <formula1>1000</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5063" r:id="rId5" name="Check Box 7">
              <controlPr defaultSize="0" autoFill="0" autoLine="0" autoPict="0">
                <anchor moveWithCells="1">
                  <from>
                    <xdr:col>39</xdr:col>
                    <xdr:colOff>19050</xdr:colOff>
                    <xdr:row>7</xdr:row>
                    <xdr:rowOff>9525</xdr:rowOff>
                  </from>
                  <to>
                    <xdr:col>42</xdr:col>
                    <xdr:colOff>76200</xdr:colOff>
                    <xdr:row>8</xdr:row>
                    <xdr:rowOff>0</xdr:rowOff>
                  </to>
                </anchor>
              </controlPr>
            </control>
          </mc:Choice>
        </mc:AlternateContent>
        <mc:AlternateContent xmlns:mc="http://schemas.openxmlformats.org/markup-compatibility/2006">
          <mc:Choice Requires="x14">
            <control shapeId="45064" r:id="rId6" name="Check Box 8">
              <controlPr defaultSize="0" autoFill="0" autoLine="0" autoPict="0">
                <anchor moveWithCells="1">
                  <from>
                    <xdr:col>39</xdr:col>
                    <xdr:colOff>19050</xdr:colOff>
                    <xdr:row>8</xdr:row>
                    <xdr:rowOff>9525</xdr:rowOff>
                  </from>
                  <to>
                    <xdr:col>42</xdr:col>
                    <xdr:colOff>76200</xdr:colOff>
                    <xdr:row>9</xdr:row>
                    <xdr:rowOff>0</xdr:rowOff>
                  </to>
                </anchor>
              </controlPr>
            </control>
          </mc:Choice>
        </mc:AlternateContent>
        <mc:AlternateContent xmlns:mc="http://schemas.openxmlformats.org/markup-compatibility/2006">
          <mc:Choice Requires="x14">
            <control shapeId="45065" r:id="rId7" name="Check Box 9">
              <controlPr defaultSize="0" autoFill="0" autoLine="0" autoPict="0">
                <anchor moveWithCells="1">
                  <from>
                    <xdr:col>39</xdr:col>
                    <xdr:colOff>19050</xdr:colOff>
                    <xdr:row>9</xdr:row>
                    <xdr:rowOff>9525</xdr:rowOff>
                  </from>
                  <to>
                    <xdr:col>42</xdr:col>
                    <xdr:colOff>104775</xdr:colOff>
                    <xdr:row>10</xdr:row>
                    <xdr:rowOff>0</xdr:rowOff>
                  </to>
                </anchor>
              </controlPr>
            </control>
          </mc:Choice>
        </mc:AlternateContent>
        <mc:AlternateContent xmlns:mc="http://schemas.openxmlformats.org/markup-compatibility/2006">
          <mc:Choice Requires="x14">
            <control shapeId="45066" r:id="rId8" name="Check Box 10">
              <controlPr defaultSize="0" autoFill="0" autoLine="0" autoPict="0">
                <anchor moveWithCells="1">
                  <from>
                    <xdr:col>39</xdr:col>
                    <xdr:colOff>19050</xdr:colOff>
                    <xdr:row>10</xdr:row>
                    <xdr:rowOff>9525</xdr:rowOff>
                  </from>
                  <to>
                    <xdr:col>43</xdr:col>
                    <xdr:colOff>0</xdr:colOff>
                    <xdr:row>11</xdr:row>
                    <xdr:rowOff>0</xdr:rowOff>
                  </to>
                </anchor>
              </controlPr>
            </control>
          </mc:Choice>
        </mc:AlternateContent>
        <mc:AlternateContent xmlns:mc="http://schemas.openxmlformats.org/markup-compatibility/2006">
          <mc:Choice Requires="x14">
            <control shapeId="45067" r:id="rId9" name="Check Box 11">
              <controlPr defaultSize="0" autoFill="0" autoLine="0" autoPict="0">
                <anchor moveWithCells="1">
                  <from>
                    <xdr:col>39</xdr:col>
                    <xdr:colOff>19050</xdr:colOff>
                    <xdr:row>12</xdr:row>
                    <xdr:rowOff>9525</xdr:rowOff>
                  </from>
                  <to>
                    <xdr:col>43</xdr:col>
                    <xdr:colOff>0</xdr:colOff>
                    <xdr:row>13</xdr:row>
                    <xdr:rowOff>0</xdr:rowOff>
                  </to>
                </anchor>
              </controlPr>
            </control>
          </mc:Choice>
        </mc:AlternateContent>
        <mc:AlternateContent xmlns:mc="http://schemas.openxmlformats.org/markup-compatibility/2006">
          <mc:Choice Requires="x14">
            <control shapeId="45068" r:id="rId10" name="Check Box 12">
              <controlPr defaultSize="0" autoFill="0" autoLine="0" autoPict="0">
                <anchor moveWithCells="1">
                  <from>
                    <xdr:col>39</xdr:col>
                    <xdr:colOff>19050</xdr:colOff>
                    <xdr:row>13</xdr:row>
                    <xdr:rowOff>9525</xdr:rowOff>
                  </from>
                  <to>
                    <xdr:col>43</xdr:col>
                    <xdr:colOff>0</xdr:colOff>
                    <xdr:row>14</xdr:row>
                    <xdr:rowOff>0</xdr:rowOff>
                  </to>
                </anchor>
              </controlPr>
            </control>
          </mc:Choice>
        </mc:AlternateContent>
        <mc:AlternateContent xmlns:mc="http://schemas.openxmlformats.org/markup-compatibility/2006">
          <mc:Choice Requires="x14">
            <control shapeId="45071" r:id="rId11" name="Check Box 15">
              <controlPr defaultSize="0" autoFill="0" autoLine="0" autoPict="0">
                <anchor moveWithCells="1">
                  <from>
                    <xdr:col>39</xdr:col>
                    <xdr:colOff>19050</xdr:colOff>
                    <xdr:row>18</xdr:row>
                    <xdr:rowOff>9525</xdr:rowOff>
                  </from>
                  <to>
                    <xdr:col>43</xdr:col>
                    <xdr:colOff>0</xdr:colOff>
                    <xdr:row>19</xdr:row>
                    <xdr:rowOff>0</xdr:rowOff>
                  </to>
                </anchor>
              </controlPr>
            </control>
          </mc:Choice>
        </mc:AlternateContent>
        <mc:AlternateContent xmlns:mc="http://schemas.openxmlformats.org/markup-compatibility/2006">
          <mc:Choice Requires="x14">
            <control shapeId="45083" r:id="rId12" name="Check Box 27">
              <controlPr defaultSize="0" autoFill="0" autoLine="0" autoPict="0">
                <anchor moveWithCells="1">
                  <from>
                    <xdr:col>39</xdr:col>
                    <xdr:colOff>19050</xdr:colOff>
                    <xdr:row>17</xdr:row>
                    <xdr:rowOff>9525</xdr:rowOff>
                  </from>
                  <to>
                    <xdr:col>43</xdr:col>
                    <xdr:colOff>0</xdr:colOff>
                    <xdr:row>18</xdr:row>
                    <xdr:rowOff>0</xdr:rowOff>
                  </to>
                </anchor>
              </controlPr>
            </control>
          </mc:Choice>
        </mc:AlternateContent>
        <mc:AlternateContent xmlns:mc="http://schemas.openxmlformats.org/markup-compatibility/2006">
          <mc:Choice Requires="x14">
            <control shapeId="45084" r:id="rId13" name="Option Button 28">
              <controlPr defaultSize="0" autoFill="0" autoLine="0" autoPict="0">
                <anchor moveWithCells="1">
                  <from>
                    <xdr:col>17</xdr:col>
                    <xdr:colOff>9525</xdr:colOff>
                    <xdr:row>23</xdr:row>
                    <xdr:rowOff>38100</xdr:rowOff>
                  </from>
                  <to>
                    <xdr:col>19</xdr:col>
                    <xdr:colOff>0</xdr:colOff>
                    <xdr:row>23</xdr:row>
                    <xdr:rowOff>257175</xdr:rowOff>
                  </to>
                </anchor>
              </controlPr>
            </control>
          </mc:Choice>
        </mc:AlternateContent>
        <mc:AlternateContent xmlns:mc="http://schemas.openxmlformats.org/markup-compatibility/2006">
          <mc:Choice Requires="x14">
            <control shapeId="45085" r:id="rId14" name="Option Button 29">
              <controlPr defaultSize="0" autoFill="0" autoLine="0" autoPict="0">
                <anchor moveWithCells="1">
                  <from>
                    <xdr:col>35</xdr:col>
                    <xdr:colOff>0</xdr:colOff>
                    <xdr:row>23</xdr:row>
                    <xdr:rowOff>38100</xdr:rowOff>
                  </from>
                  <to>
                    <xdr:col>36</xdr:col>
                    <xdr:colOff>104775</xdr:colOff>
                    <xdr:row>23</xdr:row>
                    <xdr:rowOff>257175</xdr:rowOff>
                  </to>
                </anchor>
              </controlPr>
            </control>
          </mc:Choice>
        </mc:AlternateContent>
        <mc:AlternateContent xmlns:mc="http://schemas.openxmlformats.org/markup-compatibility/2006">
          <mc:Choice Requires="x14">
            <control shapeId="45088" r:id="rId15" name="Option Button 32">
              <controlPr defaultSize="0" autoFill="0" autoLine="0" autoPict="0">
                <anchor moveWithCells="1">
                  <from>
                    <xdr:col>43</xdr:col>
                    <xdr:colOff>9525</xdr:colOff>
                    <xdr:row>19</xdr:row>
                    <xdr:rowOff>19050</xdr:rowOff>
                  </from>
                  <to>
                    <xdr:col>44</xdr:col>
                    <xdr:colOff>114300</xdr:colOff>
                    <xdr:row>19</xdr:row>
                    <xdr:rowOff>209550</xdr:rowOff>
                  </to>
                </anchor>
              </controlPr>
            </control>
          </mc:Choice>
        </mc:AlternateContent>
        <mc:AlternateContent xmlns:mc="http://schemas.openxmlformats.org/markup-compatibility/2006">
          <mc:Choice Requires="x14">
            <control shapeId="45089" r:id="rId16" name="Option Button 33">
              <controlPr defaultSize="0" autoFill="0" autoLine="0" autoPict="0">
                <anchor moveWithCells="1">
                  <from>
                    <xdr:col>39</xdr:col>
                    <xdr:colOff>28575</xdr:colOff>
                    <xdr:row>19</xdr:row>
                    <xdr:rowOff>19050</xdr:rowOff>
                  </from>
                  <to>
                    <xdr:col>41</xdr:col>
                    <xdr:colOff>19050</xdr:colOff>
                    <xdr:row>19</xdr:row>
                    <xdr:rowOff>209550</xdr:rowOff>
                  </to>
                </anchor>
              </controlPr>
            </control>
          </mc:Choice>
        </mc:AlternateContent>
        <mc:AlternateContent xmlns:mc="http://schemas.openxmlformats.org/markup-compatibility/2006">
          <mc:Choice Requires="x14">
            <control shapeId="45093" r:id="rId17" name="Option Button 37">
              <controlPr defaultSize="0" autoFill="0" autoLine="0" autoPict="0">
                <anchor moveWithCells="1">
                  <from>
                    <xdr:col>39</xdr:col>
                    <xdr:colOff>19050</xdr:colOff>
                    <xdr:row>11</xdr:row>
                    <xdr:rowOff>9525</xdr:rowOff>
                  </from>
                  <to>
                    <xdr:col>41</xdr:col>
                    <xdr:colOff>9525</xdr:colOff>
                    <xdr:row>12</xdr:row>
                    <xdr:rowOff>0</xdr:rowOff>
                  </to>
                </anchor>
              </controlPr>
            </control>
          </mc:Choice>
        </mc:AlternateContent>
        <mc:AlternateContent xmlns:mc="http://schemas.openxmlformats.org/markup-compatibility/2006">
          <mc:Choice Requires="x14">
            <control shapeId="45095" r:id="rId18" name="Option Button 39">
              <controlPr defaultSize="0" autoFill="0" autoLine="0" autoPict="0">
                <anchor moveWithCells="1">
                  <from>
                    <xdr:col>43</xdr:col>
                    <xdr:colOff>9525</xdr:colOff>
                    <xdr:row>11</xdr:row>
                    <xdr:rowOff>9525</xdr:rowOff>
                  </from>
                  <to>
                    <xdr:col>44</xdr:col>
                    <xdr:colOff>114300</xdr:colOff>
                    <xdr:row>12</xdr:row>
                    <xdr:rowOff>0</xdr:rowOff>
                  </to>
                </anchor>
              </controlPr>
            </control>
          </mc:Choice>
        </mc:AlternateContent>
        <mc:AlternateContent xmlns:mc="http://schemas.openxmlformats.org/markup-compatibility/2006">
          <mc:Choice Requires="x14">
            <control shapeId="45096" r:id="rId19" name="Option Button 40">
              <controlPr defaultSize="0" autoFill="0" autoLine="0" autoPict="0">
                <anchor moveWithCells="1">
                  <from>
                    <xdr:col>39</xdr:col>
                    <xdr:colOff>19050</xdr:colOff>
                    <xdr:row>16</xdr:row>
                    <xdr:rowOff>9525</xdr:rowOff>
                  </from>
                  <to>
                    <xdr:col>41</xdr:col>
                    <xdr:colOff>9525</xdr:colOff>
                    <xdr:row>17</xdr:row>
                    <xdr:rowOff>0</xdr:rowOff>
                  </to>
                </anchor>
              </controlPr>
            </control>
          </mc:Choice>
        </mc:AlternateContent>
        <mc:AlternateContent xmlns:mc="http://schemas.openxmlformats.org/markup-compatibility/2006">
          <mc:Choice Requires="x14">
            <control shapeId="45097" r:id="rId20" name="Option Button 41">
              <controlPr defaultSize="0" autoFill="0" autoLine="0" autoPict="0">
                <anchor moveWithCells="1">
                  <from>
                    <xdr:col>43</xdr:col>
                    <xdr:colOff>9525</xdr:colOff>
                    <xdr:row>16</xdr:row>
                    <xdr:rowOff>9525</xdr:rowOff>
                  </from>
                  <to>
                    <xdr:col>44</xdr:col>
                    <xdr:colOff>114300</xdr:colOff>
                    <xdr:row>17</xdr:row>
                    <xdr:rowOff>0</xdr:rowOff>
                  </to>
                </anchor>
              </controlPr>
            </control>
          </mc:Choice>
        </mc:AlternateContent>
        <mc:AlternateContent xmlns:mc="http://schemas.openxmlformats.org/markup-compatibility/2006">
          <mc:Choice Requires="x14">
            <control shapeId="45098" r:id="rId21" name="Group Box 42">
              <controlPr defaultSize="0" print="0" autoFill="0" autoPict="0">
                <anchor moveWithCells="1">
                  <from>
                    <xdr:col>38</xdr:col>
                    <xdr:colOff>0</xdr:colOff>
                    <xdr:row>11</xdr:row>
                    <xdr:rowOff>0</xdr:rowOff>
                  </from>
                  <to>
                    <xdr:col>51</xdr:col>
                    <xdr:colOff>57150</xdr:colOff>
                    <xdr:row>12</xdr:row>
                    <xdr:rowOff>0</xdr:rowOff>
                  </to>
                </anchor>
              </controlPr>
            </control>
          </mc:Choice>
        </mc:AlternateContent>
        <mc:AlternateContent xmlns:mc="http://schemas.openxmlformats.org/markup-compatibility/2006">
          <mc:Choice Requires="x14">
            <control shapeId="45099" r:id="rId22" name="Group Box 43">
              <controlPr defaultSize="0" print="0" autoFill="0" autoPict="0">
                <anchor moveWithCells="1">
                  <from>
                    <xdr:col>38</xdr:col>
                    <xdr:colOff>0</xdr:colOff>
                    <xdr:row>16</xdr:row>
                    <xdr:rowOff>0</xdr:rowOff>
                  </from>
                  <to>
                    <xdr:col>51</xdr:col>
                    <xdr:colOff>57150</xdr:colOff>
                    <xdr:row>17</xdr:row>
                    <xdr:rowOff>0</xdr:rowOff>
                  </to>
                </anchor>
              </controlPr>
            </control>
          </mc:Choice>
        </mc:AlternateContent>
        <mc:AlternateContent xmlns:mc="http://schemas.openxmlformats.org/markup-compatibility/2006">
          <mc:Choice Requires="x14">
            <control shapeId="45100" r:id="rId23" name="Group Box 44">
              <controlPr defaultSize="0" print="0" autoFill="0" autoPict="0">
                <anchor moveWithCells="1">
                  <from>
                    <xdr:col>38</xdr:col>
                    <xdr:colOff>0</xdr:colOff>
                    <xdr:row>19</xdr:row>
                    <xdr:rowOff>0</xdr:rowOff>
                  </from>
                  <to>
                    <xdr:col>51</xdr:col>
                    <xdr:colOff>57150</xdr:colOff>
                    <xdr:row>20</xdr:row>
                    <xdr:rowOff>0</xdr:rowOff>
                  </to>
                </anchor>
              </controlPr>
            </control>
          </mc:Choice>
        </mc:AlternateContent>
        <mc:AlternateContent xmlns:mc="http://schemas.openxmlformats.org/markup-compatibility/2006">
          <mc:Choice Requires="x14">
            <control shapeId="45102" r:id="rId24" name="Option Button 46">
              <controlPr defaultSize="0" autoFill="0" autoLine="0" autoPict="0">
                <anchor moveWithCells="1">
                  <from>
                    <xdr:col>39</xdr:col>
                    <xdr:colOff>28575</xdr:colOff>
                    <xdr:row>14</xdr:row>
                    <xdr:rowOff>9525</xdr:rowOff>
                  </from>
                  <to>
                    <xdr:col>41</xdr:col>
                    <xdr:colOff>19050</xdr:colOff>
                    <xdr:row>15</xdr:row>
                    <xdr:rowOff>0</xdr:rowOff>
                  </to>
                </anchor>
              </controlPr>
            </control>
          </mc:Choice>
        </mc:AlternateContent>
        <mc:AlternateContent xmlns:mc="http://schemas.openxmlformats.org/markup-compatibility/2006">
          <mc:Choice Requires="x14">
            <control shapeId="45103" r:id="rId25" name="Option Button 47">
              <controlPr defaultSize="0" autoFill="0" autoLine="0" autoPict="0">
                <anchor moveWithCells="1">
                  <from>
                    <xdr:col>43</xdr:col>
                    <xdr:colOff>9525</xdr:colOff>
                    <xdr:row>14</xdr:row>
                    <xdr:rowOff>9525</xdr:rowOff>
                  </from>
                  <to>
                    <xdr:col>44</xdr:col>
                    <xdr:colOff>114300</xdr:colOff>
                    <xdr:row>15</xdr:row>
                    <xdr:rowOff>0</xdr:rowOff>
                  </to>
                </anchor>
              </controlPr>
            </control>
          </mc:Choice>
        </mc:AlternateContent>
        <mc:AlternateContent xmlns:mc="http://schemas.openxmlformats.org/markup-compatibility/2006">
          <mc:Choice Requires="x14">
            <control shapeId="45104" r:id="rId26" name="Group Box 48">
              <controlPr defaultSize="0" print="0" autoFill="0" autoPict="0">
                <anchor moveWithCells="1">
                  <from>
                    <xdr:col>1</xdr:col>
                    <xdr:colOff>0</xdr:colOff>
                    <xdr:row>23</xdr:row>
                    <xdr:rowOff>0</xdr:rowOff>
                  </from>
                  <to>
                    <xdr:col>50</xdr:col>
                    <xdr:colOff>0</xdr:colOff>
                    <xdr:row>24</xdr:row>
                    <xdr:rowOff>0</xdr:rowOff>
                  </to>
                </anchor>
              </controlPr>
            </control>
          </mc:Choice>
        </mc:AlternateContent>
        <mc:AlternateContent xmlns:mc="http://schemas.openxmlformats.org/markup-compatibility/2006">
          <mc:Choice Requires="x14">
            <control shapeId="45105" r:id="rId27" name="Group Box 49">
              <controlPr defaultSize="0" print="0" autoFill="0" autoPict="0">
                <anchor moveWithCells="1">
                  <from>
                    <xdr:col>38</xdr:col>
                    <xdr:colOff>0</xdr:colOff>
                    <xdr:row>14</xdr:row>
                    <xdr:rowOff>0</xdr:rowOff>
                  </from>
                  <to>
                    <xdr:col>52</xdr:col>
                    <xdr:colOff>0</xdr:colOff>
                    <xdr:row>15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indexed="11"/>
    <pageSetUpPr autoPageBreaks="0"/>
  </sheetPr>
  <dimension ref="B1:CC73"/>
  <sheetViews>
    <sheetView showGridLines="0" showRowColHeaders="0" showZeros="0" showOutlineSymbols="0" zoomScaleNormal="100" zoomScaleSheetLayoutView="145" workbookViewId="0">
      <selection activeCell="AE53" sqref="AE53:AJ53"/>
    </sheetView>
  </sheetViews>
  <sheetFormatPr baseColWidth="10" defaultRowHeight="12.75" x14ac:dyDescent="0.2"/>
  <cols>
    <col min="1" max="1" width="35.7109375" style="228" customWidth="1"/>
    <col min="2" max="44" width="1.7109375" style="228" customWidth="1"/>
    <col min="45" max="46" width="1.85546875" style="228" customWidth="1"/>
    <col min="47" max="49" width="1.7109375" style="228" customWidth="1"/>
    <col min="50" max="51" width="1.85546875" style="228" customWidth="1"/>
    <col min="52" max="52" width="1" style="228" customWidth="1"/>
    <col min="53" max="53" width="12.28515625" style="228" hidden="1" customWidth="1"/>
    <col min="54" max="54" width="11.42578125" style="228"/>
    <col min="55" max="56" width="11.42578125" style="376"/>
    <col min="57" max="57" width="2.42578125" style="376" customWidth="1"/>
    <col min="58" max="58" width="20.42578125" style="376" customWidth="1"/>
    <col min="59" max="59" width="13.28515625" style="376" customWidth="1"/>
    <col min="60" max="60" width="6.7109375" style="376" customWidth="1"/>
    <col min="61" max="61" width="2.7109375" style="376" customWidth="1"/>
    <col min="62" max="66" width="11.42578125" style="376"/>
    <col min="67" max="72" width="11.42578125" style="827"/>
    <col min="73" max="16384" width="11.42578125" style="228"/>
  </cols>
  <sheetData>
    <row r="1" spans="2:72" s="233" customFormat="1" ht="23.25" customHeight="1" x14ac:dyDescent="0.2">
      <c r="B1" s="4110" t="s">
        <v>916</v>
      </c>
      <c r="C1" s="4111"/>
      <c r="D1" s="4111"/>
      <c r="E1" s="4111"/>
      <c r="F1" s="4111"/>
      <c r="G1" s="4111"/>
      <c r="H1" s="4111"/>
      <c r="I1" s="4111"/>
      <c r="J1" s="4111"/>
      <c r="K1" s="4111"/>
      <c r="L1" s="4111"/>
      <c r="M1" s="4111"/>
      <c r="N1" s="4111"/>
      <c r="O1" s="4111"/>
      <c r="P1" s="4111"/>
      <c r="Q1" s="4111"/>
      <c r="R1" s="4111"/>
      <c r="S1" s="4111"/>
      <c r="T1" s="4111"/>
      <c r="U1" s="4111"/>
      <c r="V1" s="4111"/>
      <c r="W1" s="4111"/>
      <c r="X1" s="4111"/>
      <c r="Y1" s="4111"/>
      <c r="Z1" s="4111"/>
      <c r="AA1" s="4111"/>
      <c r="AB1" s="4111"/>
      <c r="AC1" s="4111"/>
      <c r="AD1" s="4111"/>
      <c r="AE1" s="4111"/>
      <c r="AF1" s="4111"/>
      <c r="AG1" s="4111"/>
      <c r="AH1" s="4111"/>
      <c r="AI1" s="4111"/>
      <c r="AJ1" s="4111"/>
      <c r="AK1" s="4111"/>
      <c r="AL1" s="4111"/>
      <c r="AM1" s="4111"/>
      <c r="AN1" s="4111"/>
      <c r="AO1" s="4111"/>
      <c r="AP1" s="4111"/>
      <c r="AQ1" s="4111"/>
      <c r="AR1" s="4111"/>
      <c r="AS1" s="4111"/>
      <c r="AT1" s="4111"/>
      <c r="AU1" s="4111"/>
      <c r="AV1" s="4111"/>
      <c r="AW1" s="805" t="s">
        <v>82</v>
      </c>
      <c r="AX1" s="806" t="s">
        <v>11</v>
      </c>
      <c r="AY1" s="807">
        <v>2</v>
      </c>
      <c r="AZ1" s="808"/>
      <c r="BC1" s="830"/>
      <c r="BD1" s="830"/>
      <c r="BE1" s="830"/>
      <c r="BF1" s="830"/>
      <c r="BG1" s="830"/>
      <c r="BH1" s="830"/>
      <c r="BI1" s="830"/>
      <c r="BJ1" s="830"/>
      <c r="BK1" s="830"/>
      <c r="BL1" s="830"/>
      <c r="BM1" s="830"/>
      <c r="BN1" s="830"/>
      <c r="BO1" s="828"/>
      <c r="BP1" s="828"/>
      <c r="BQ1" s="828"/>
      <c r="BR1" s="828"/>
      <c r="BS1" s="828"/>
      <c r="BT1" s="828"/>
    </row>
    <row r="2" spans="2:72" s="233" customFormat="1" ht="23.25" customHeight="1" thickBot="1" x14ac:dyDescent="0.25">
      <c r="B2" s="4112" t="s">
        <v>617</v>
      </c>
      <c r="C2" s="4113"/>
      <c r="D2" s="4113"/>
      <c r="E2" s="4113"/>
      <c r="F2" s="4113"/>
      <c r="G2" s="4113"/>
      <c r="H2" s="4113"/>
      <c r="I2" s="4113"/>
      <c r="J2" s="4113"/>
      <c r="K2" s="4113"/>
      <c r="L2" s="4113"/>
      <c r="M2" s="4113"/>
      <c r="N2" s="4113"/>
      <c r="O2" s="4113"/>
      <c r="P2" s="4113"/>
      <c r="Q2" s="4113"/>
      <c r="R2" s="4113"/>
      <c r="S2" s="4113"/>
      <c r="T2" s="4113"/>
      <c r="U2" s="4113"/>
      <c r="V2" s="4113"/>
      <c r="W2" s="4113"/>
      <c r="X2" s="4113"/>
      <c r="Y2" s="4113"/>
      <c r="Z2" s="4113"/>
      <c r="AA2" s="4113"/>
      <c r="AB2" s="4113"/>
      <c r="AC2" s="4113"/>
      <c r="AD2" s="4113"/>
      <c r="AE2" s="4113"/>
      <c r="AF2" s="4113"/>
      <c r="AG2" s="4113"/>
      <c r="AH2" s="4113"/>
      <c r="AI2" s="4113"/>
      <c r="AJ2" s="4113"/>
      <c r="AK2" s="4113"/>
      <c r="AL2" s="4113"/>
      <c r="AM2" s="4113"/>
      <c r="AN2" s="4113"/>
      <c r="AO2" s="4113"/>
      <c r="AP2" s="4114"/>
      <c r="AQ2" s="2947" t="s">
        <v>25</v>
      </c>
      <c r="AR2" s="2948"/>
      <c r="AS2" s="2948"/>
      <c r="AT2" s="2948"/>
      <c r="AU2" s="2948"/>
      <c r="AV2" s="2948"/>
      <c r="AW2" s="2948"/>
      <c r="AX2" s="4087">
        <f>Tabelle1!I6</f>
        <v>1</v>
      </c>
      <c r="AY2" s="4087"/>
      <c r="AZ2" s="815"/>
      <c r="BC2" s="830"/>
      <c r="BD2" s="830"/>
      <c r="BE2" s="830"/>
      <c r="BF2" s="830"/>
      <c r="BG2" s="830"/>
      <c r="BH2" s="830"/>
      <c r="BI2" s="830"/>
      <c r="BJ2" s="830"/>
      <c r="BK2" s="830"/>
      <c r="BL2" s="830"/>
      <c r="BM2" s="830"/>
      <c r="BN2" s="830"/>
      <c r="BO2" s="828"/>
      <c r="BP2" s="828"/>
      <c r="BQ2" s="828"/>
      <c r="BR2" s="828"/>
      <c r="BS2" s="828"/>
      <c r="BT2" s="828"/>
    </row>
    <row r="3" spans="2:72" s="233" customFormat="1" ht="18" customHeight="1" x14ac:dyDescent="0.2">
      <c r="B3" s="2934" t="s">
        <v>43</v>
      </c>
      <c r="C3" s="2935"/>
      <c r="D3" s="2935"/>
      <c r="E3" s="2935"/>
      <c r="F3" s="2935"/>
      <c r="G3" s="2935"/>
      <c r="H3" s="2935"/>
      <c r="I3" s="2935"/>
      <c r="J3" s="2935"/>
      <c r="K3" s="2935"/>
      <c r="L3" s="2935"/>
      <c r="M3" s="2935"/>
      <c r="N3" s="2935"/>
      <c r="O3" s="2935"/>
      <c r="P3" s="2935"/>
      <c r="Q3" s="751"/>
      <c r="R3" s="4102">
        <f>Tabelle1!C6</f>
        <v>0</v>
      </c>
      <c r="S3" s="4102"/>
      <c r="T3" s="4102"/>
      <c r="U3" s="4102"/>
      <c r="V3" s="4102"/>
      <c r="W3" s="4102"/>
      <c r="X3" s="4103"/>
      <c r="Y3" s="4088" t="s">
        <v>241</v>
      </c>
      <c r="Z3" s="4089"/>
      <c r="AA3" s="4089"/>
      <c r="AB3" s="4089"/>
      <c r="AC3" s="4089"/>
      <c r="AD3" s="4089"/>
      <c r="AE3" s="4089"/>
      <c r="AF3" s="4089"/>
      <c r="AG3" s="4089"/>
      <c r="AH3" s="4089"/>
      <c r="AI3" s="4089"/>
      <c r="AJ3" s="4089"/>
      <c r="AK3" s="4089"/>
      <c r="AL3" s="4089"/>
      <c r="AM3" s="4089"/>
      <c r="AN3" s="4089"/>
      <c r="AO3" s="4089"/>
      <c r="AP3" s="4089"/>
      <c r="AQ3" s="4089"/>
      <c r="AR3" s="4089"/>
      <c r="AS3" s="1238">
        <f>Tabelle1!D6</f>
        <v>0</v>
      </c>
      <c r="AT3" s="1238"/>
      <c r="AU3" s="1238"/>
      <c r="AV3" s="1239"/>
      <c r="AW3" s="843" t="s">
        <v>11</v>
      </c>
      <c r="AX3" s="1425">
        <f>Tabelle1!F6</f>
        <v>0</v>
      </c>
      <c r="AY3" s="1426"/>
      <c r="AZ3" s="1426"/>
      <c r="BA3" s="845"/>
      <c r="BB3" s="846"/>
      <c r="BC3" s="830"/>
      <c r="BD3" s="830"/>
      <c r="BE3" s="830"/>
      <c r="BF3" s="830"/>
      <c r="BG3" s="830"/>
      <c r="BH3" s="830"/>
      <c r="BI3" s="830"/>
      <c r="BJ3" s="830"/>
      <c r="BK3" s="830"/>
      <c r="BL3" s="830"/>
      <c r="BM3" s="830"/>
      <c r="BN3" s="830"/>
      <c r="BO3" s="828"/>
      <c r="BP3" s="828"/>
      <c r="BQ3" s="828"/>
      <c r="BR3" s="828"/>
      <c r="BS3" s="828"/>
      <c r="BT3" s="828"/>
    </row>
    <row r="4" spans="2:72" ht="21" customHeight="1" x14ac:dyDescent="0.2">
      <c r="B4" s="2954" t="s">
        <v>3</v>
      </c>
      <c r="C4" s="2955"/>
      <c r="D4" s="2955"/>
      <c r="E4" s="2955"/>
      <c r="F4" s="2955"/>
      <c r="G4" s="2955"/>
      <c r="H4" s="2955"/>
      <c r="I4" s="2955"/>
      <c r="J4" s="2955"/>
      <c r="K4" s="2955"/>
      <c r="L4" s="2956"/>
      <c r="M4" s="2949" t="s">
        <v>4</v>
      </c>
      <c r="N4" s="2950"/>
      <c r="O4" s="2950"/>
      <c r="P4" s="2950"/>
      <c r="Q4" s="2950"/>
      <c r="R4" s="2950"/>
      <c r="S4" s="2950"/>
      <c r="T4" s="2950"/>
      <c r="U4" s="2950"/>
      <c r="V4" s="2950"/>
      <c r="W4" s="2950"/>
      <c r="X4" s="2950"/>
      <c r="Y4" s="379"/>
      <c r="Z4" s="3588">
        <f>Tabelle1!D3</f>
        <v>0</v>
      </c>
      <c r="AA4" s="3588"/>
      <c r="AB4" s="3588"/>
      <c r="AC4" s="3588"/>
      <c r="AD4" s="3588"/>
      <c r="AE4" s="3588"/>
      <c r="AF4" s="3588"/>
      <c r="AG4" s="3588"/>
      <c r="AH4" s="3588"/>
      <c r="AI4" s="3588"/>
      <c r="AJ4" s="3588"/>
      <c r="AK4" s="3588"/>
      <c r="AL4" s="3588"/>
      <c r="AM4" s="3588"/>
      <c r="AN4" s="3588"/>
      <c r="AO4" s="3588"/>
      <c r="AP4" s="3588"/>
      <c r="AQ4" s="3588"/>
      <c r="AR4" s="3588"/>
      <c r="AS4" s="3588"/>
      <c r="AT4" s="3588"/>
      <c r="AU4" s="3588"/>
      <c r="AV4" s="3588"/>
      <c r="AW4" s="3588"/>
      <c r="AX4" s="3588"/>
      <c r="AY4" s="3588"/>
      <c r="AZ4" s="3589"/>
    </row>
    <row r="5" spans="2:72" ht="21" customHeight="1" x14ac:dyDescent="0.2">
      <c r="B5" s="2936"/>
      <c r="C5" s="2937"/>
      <c r="D5" s="2937"/>
      <c r="E5" s="2937"/>
      <c r="F5" s="2937"/>
      <c r="G5" s="2937"/>
      <c r="H5" s="2937"/>
      <c r="I5" s="2937"/>
      <c r="J5" s="2937"/>
      <c r="K5" s="2937"/>
      <c r="L5" s="2938"/>
      <c r="M5" s="3016" t="s">
        <v>5</v>
      </c>
      <c r="N5" s="3017"/>
      <c r="O5" s="3017"/>
      <c r="P5" s="3017"/>
      <c r="Q5" s="3017"/>
      <c r="R5" s="3017"/>
      <c r="S5" s="3017"/>
      <c r="T5" s="3017"/>
      <c r="U5" s="3017"/>
      <c r="V5" s="3017"/>
      <c r="W5" s="3017"/>
      <c r="X5" s="3017"/>
      <c r="Y5" s="2963" t="s">
        <v>59</v>
      </c>
      <c r="Z5" s="2963"/>
      <c r="AA5" s="445"/>
      <c r="AB5" s="3530">
        <v>99310</v>
      </c>
      <c r="AC5" s="3531"/>
      <c r="AD5" s="3531"/>
      <c r="AE5" s="3531"/>
      <c r="AF5" s="247"/>
      <c r="AG5" s="3017" t="s">
        <v>0</v>
      </c>
      <c r="AH5" s="3017"/>
      <c r="AI5" s="3017"/>
      <c r="AJ5" s="3017"/>
      <c r="AK5" s="3017"/>
      <c r="AL5" s="3017"/>
      <c r="AM5" s="3017"/>
      <c r="AN5" s="3017"/>
      <c r="AO5" s="3017"/>
      <c r="AP5" s="3017"/>
      <c r="AQ5" s="3017"/>
      <c r="AR5" s="3017"/>
      <c r="AS5" s="3017"/>
      <c r="AT5" s="3017"/>
      <c r="AU5" s="3017"/>
      <c r="AV5" s="3017"/>
      <c r="AW5" s="3017"/>
      <c r="AX5" s="3017"/>
      <c r="AY5" s="3017"/>
      <c r="AZ5" s="3532"/>
    </row>
    <row r="6" spans="2:72" ht="21" customHeight="1" x14ac:dyDescent="0.2">
      <c r="B6" s="4064"/>
      <c r="C6" s="4065"/>
      <c r="D6" s="4065"/>
      <c r="E6" s="4065"/>
      <c r="F6" s="4065"/>
      <c r="G6" s="4065"/>
      <c r="H6" s="4065"/>
      <c r="I6" s="4065"/>
      <c r="J6" s="4065"/>
      <c r="K6" s="4065"/>
      <c r="L6" s="4066"/>
      <c r="M6" s="4055" t="s">
        <v>28</v>
      </c>
      <c r="N6" s="4056"/>
      <c r="O6" s="4056"/>
      <c r="P6" s="4056"/>
      <c r="Q6" s="4056"/>
      <c r="R6" s="4056"/>
      <c r="S6" s="4056"/>
      <c r="T6" s="4056"/>
      <c r="U6" s="4056"/>
      <c r="V6" s="4056"/>
      <c r="W6" s="4056"/>
      <c r="X6" s="4056"/>
      <c r="Y6" s="246"/>
      <c r="Z6" s="4092">
        <f>Tabelle1!H3</f>
        <v>0</v>
      </c>
      <c r="AA6" s="4092"/>
      <c r="AB6" s="4092"/>
      <c r="AC6" s="4092"/>
      <c r="AD6" s="4092"/>
      <c r="AE6" s="4092"/>
      <c r="AF6" s="4092"/>
      <c r="AG6" s="4092"/>
      <c r="AH6" s="4092"/>
      <c r="AI6" s="4092"/>
      <c r="AJ6" s="4092"/>
      <c r="AK6" s="4092"/>
      <c r="AL6" s="446"/>
      <c r="AM6" s="4093">
        <f>Tabelle1!I3</f>
        <v>0</v>
      </c>
      <c r="AN6" s="4093"/>
      <c r="AO6" s="446"/>
      <c r="AP6" s="4057">
        <f>Tabelle1!J3</f>
        <v>0</v>
      </c>
      <c r="AQ6" s="4057"/>
      <c r="AR6" s="4057"/>
      <c r="AS6" s="4057"/>
      <c r="AT6" s="4057"/>
      <c r="AU6" s="4057"/>
      <c r="AV6" s="4057"/>
      <c r="AW6" s="4057"/>
      <c r="AX6" s="4057"/>
      <c r="AY6" s="4057"/>
      <c r="AZ6" s="4058"/>
    </row>
    <row r="7" spans="2:72" ht="21" customHeight="1" x14ac:dyDescent="0.2">
      <c r="B7" s="3536" t="s">
        <v>32</v>
      </c>
      <c r="C7" s="3537"/>
      <c r="D7" s="3537"/>
      <c r="E7" s="3537"/>
      <c r="F7" s="3537"/>
      <c r="G7" s="3537"/>
      <c r="H7" s="3537"/>
      <c r="I7" s="3537"/>
      <c r="J7" s="3537"/>
      <c r="K7" s="3537"/>
      <c r="L7" s="3538"/>
      <c r="M7" s="4115" t="s">
        <v>133</v>
      </c>
      <c r="N7" s="4116"/>
      <c r="O7" s="4116"/>
      <c r="P7" s="4116"/>
      <c r="Q7" s="4116"/>
      <c r="R7" s="4116"/>
      <c r="S7" s="4116"/>
      <c r="T7" s="4116"/>
      <c r="U7" s="4116"/>
      <c r="V7" s="4116"/>
      <c r="W7" s="4116"/>
      <c r="X7" s="4116"/>
      <c r="Y7" s="239"/>
      <c r="Z7" s="4059">
        <f>Tabelle1!C11</f>
        <v>0</v>
      </c>
      <c r="AA7" s="4059"/>
      <c r="AB7" s="4059"/>
      <c r="AC7" s="4059"/>
      <c r="AD7" s="4059"/>
      <c r="AE7" s="4059"/>
      <c r="AF7" s="4059"/>
      <c r="AG7" s="4059"/>
      <c r="AH7" s="4059"/>
      <c r="AI7" s="4059"/>
      <c r="AJ7" s="4059"/>
      <c r="AK7" s="4059"/>
      <c r="AL7" s="4059"/>
      <c r="AM7" s="4059"/>
      <c r="AN7" s="4059"/>
      <c r="AO7" s="4059"/>
      <c r="AP7" s="4059"/>
      <c r="AQ7" s="4059"/>
      <c r="AR7" s="4059"/>
      <c r="AS7" s="4059"/>
      <c r="AT7" s="4059"/>
      <c r="AU7" s="4059"/>
      <c r="AV7" s="4059"/>
      <c r="AW7" s="4059"/>
      <c r="AX7" s="4059"/>
      <c r="AY7" s="4059"/>
      <c r="AZ7" s="4060"/>
    </row>
    <row r="8" spans="2:72" ht="21" customHeight="1" x14ac:dyDescent="0.2">
      <c r="B8" s="4061" t="s">
        <v>33</v>
      </c>
      <c r="C8" s="4062"/>
      <c r="D8" s="4062"/>
      <c r="E8" s="4062"/>
      <c r="F8" s="4062"/>
      <c r="G8" s="4062"/>
      <c r="H8" s="4062"/>
      <c r="I8" s="4062"/>
      <c r="J8" s="4062"/>
      <c r="K8" s="4062"/>
      <c r="L8" s="4063"/>
      <c r="M8" s="3016" t="s">
        <v>4</v>
      </c>
      <c r="N8" s="3017"/>
      <c r="O8" s="3017"/>
      <c r="P8" s="3017"/>
      <c r="Q8" s="3017"/>
      <c r="R8" s="3017"/>
      <c r="S8" s="3017"/>
      <c r="T8" s="3017"/>
      <c r="U8" s="3017"/>
      <c r="V8" s="3017"/>
      <c r="W8" s="3017"/>
      <c r="X8" s="3017"/>
      <c r="Y8" s="272"/>
      <c r="Z8" s="4067">
        <f>Tabelle1!D11</f>
        <v>0</v>
      </c>
      <c r="AA8" s="4067"/>
      <c r="AB8" s="4067"/>
      <c r="AC8" s="4067"/>
      <c r="AD8" s="4067"/>
      <c r="AE8" s="4067"/>
      <c r="AF8" s="4067"/>
      <c r="AG8" s="4067"/>
      <c r="AH8" s="4067"/>
      <c r="AI8" s="4067"/>
      <c r="AJ8" s="4067"/>
      <c r="AK8" s="4067"/>
      <c r="AL8" s="4067"/>
      <c r="AM8" s="4067"/>
      <c r="AN8" s="4067"/>
      <c r="AO8" s="4067"/>
      <c r="AP8" s="4067"/>
      <c r="AQ8" s="4067"/>
      <c r="AR8" s="4067"/>
      <c r="AS8" s="4067"/>
      <c r="AT8" s="4067"/>
      <c r="AU8" s="4067"/>
      <c r="AV8" s="4067"/>
      <c r="AW8" s="4067"/>
      <c r="AX8" s="4067"/>
      <c r="AY8" s="4067"/>
      <c r="AZ8" s="4068"/>
    </row>
    <row r="9" spans="2:72" ht="21" customHeight="1" x14ac:dyDescent="0.2">
      <c r="B9" s="4121"/>
      <c r="C9" s="4122"/>
      <c r="D9" s="4122"/>
      <c r="E9" s="4122"/>
      <c r="F9" s="4122"/>
      <c r="G9" s="4122"/>
      <c r="H9" s="4122"/>
      <c r="I9" s="4122"/>
      <c r="J9" s="4122"/>
      <c r="K9" s="4122"/>
      <c r="L9" s="4123"/>
      <c r="M9" s="3016" t="s">
        <v>5</v>
      </c>
      <c r="N9" s="3017"/>
      <c r="O9" s="3017"/>
      <c r="P9" s="3017"/>
      <c r="Q9" s="3017"/>
      <c r="R9" s="3017"/>
      <c r="S9" s="3017"/>
      <c r="T9" s="3017"/>
      <c r="U9" s="3017"/>
      <c r="V9" s="3017"/>
      <c r="W9" s="3017"/>
      <c r="X9" s="3017"/>
      <c r="Y9" s="2963" t="str">
        <f>Tabelle1!E11</f>
        <v>D</v>
      </c>
      <c r="Z9" s="2963"/>
      <c r="AA9" s="445"/>
      <c r="AB9" s="4117">
        <f>Tabelle1!F11</f>
        <v>0</v>
      </c>
      <c r="AC9" s="4118"/>
      <c r="AD9" s="4118"/>
      <c r="AE9" s="4118"/>
      <c r="AF9" s="231"/>
      <c r="AG9" s="4067">
        <f>Tabelle1!G11</f>
        <v>0</v>
      </c>
      <c r="AH9" s="4067"/>
      <c r="AI9" s="4067"/>
      <c r="AJ9" s="4067"/>
      <c r="AK9" s="4067"/>
      <c r="AL9" s="4067"/>
      <c r="AM9" s="4067"/>
      <c r="AN9" s="4067"/>
      <c r="AO9" s="4067"/>
      <c r="AP9" s="4067"/>
      <c r="AQ9" s="4067"/>
      <c r="AR9" s="4067"/>
      <c r="AS9" s="4067"/>
      <c r="AT9" s="4067"/>
      <c r="AU9" s="4067"/>
      <c r="AV9" s="4067"/>
      <c r="AW9" s="4067"/>
      <c r="AX9" s="4067"/>
      <c r="AY9" s="4067"/>
      <c r="AZ9" s="4068"/>
    </row>
    <row r="10" spans="2:72" ht="21" customHeight="1" x14ac:dyDescent="0.2">
      <c r="B10" s="2409"/>
      <c r="C10" s="2410"/>
      <c r="D10" s="2410"/>
      <c r="E10" s="2410"/>
      <c r="F10" s="2410"/>
      <c r="G10" s="2410"/>
      <c r="H10" s="2410"/>
      <c r="I10" s="2410"/>
      <c r="J10" s="2410"/>
      <c r="K10" s="2410"/>
      <c r="L10" s="2411"/>
      <c r="M10" s="3629" t="s">
        <v>369</v>
      </c>
      <c r="N10" s="3534"/>
      <c r="O10" s="3534"/>
      <c r="P10" s="3534"/>
      <c r="Q10" s="3534"/>
      <c r="R10" s="3534"/>
      <c r="S10" s="3534"/>
      <c r="T10" s="3534"/>
      <c r="U10" s="3534"/>
      <c r="V10" s="3534"/>
      <c r="W10" s="3534"/>
      <c r="X10" s="3534"/>
      <c r="Y10" s="377"/>
      <c r="Z10" s="4054">
        <f>Tabelle1!H11</f>
        <v>0</v>
      </c>
      <c r="AA10" s="3630"/>
      <c r="AB10" s="3630"/>
      <c r="AC10" s="3630"/>
      <c r="AD10" s="3630"/>
      <c r="AE10" s="3630"/>
      <c r="AF10" s="3630"/>
      <c r="AG10" s="3630"/>
      <c r="AH10" s="3630"/>
      <c r="AI10" s="3630"/>
      <c r="AJ10" s="774"/>
      <c r="AK10" s="4119">
        <f>Tabelle1!I11</f>
        <v>0</v>
      </c>
      <c r="AL10" s="4119"/>
      <c r="AM10" s="4119"/>
      <c r="AN10" s="4119"/>
      <c r="AO10" s="4119"/>
      <c r="AP10" s="4119"/>
      <c r="AQ10" s="4119"/>
      <c r="AR10" s="4119"/>
      <c r="AS10" s="4119"/>
      <c r="AT10" s="4119"/>
      <c r="AU10" s="4119"/>
      <c r="AV10" s="4119"/>
      <c r="AW10" s="4119"/>
      <c r="AX10" s="4119"/>
      <c r="AY10" s="4119"/>
      <c r="AZ10" s="4120"/>
    </row>
    <row r="11" spans="2:72" ht="20.25" customHeight="1" x14ac:dyDescent="0.3">
      <c r="B11" s="4083" t="s">
        <v>629</v>
      </c>
      <c r="C11" s="4084"/>
      <c r="D11" s="4084"/>
      <c r="E11" s="4084"/>
      <c r="F11" s="4084"/>
      <c r="G11" s="4084"/>
      <c r="H11" s="4084"/>
      <c r="I11" s="4084"/>
      <c r="J11" s="4084"/>
      <c r="K11" s="4084"/>
      <c r="L11" s="4084"/>
      <c r="M11" s="4085"/>
      <c r="N11" s="4085"/>
      <c r="O11" s="4049" t="s">
        <v>876</v>
      </c>
      <c r="P11" s="4049"/>
      <c r="Q11" s="4049"/>
      <c r="R11" s="4049"/>
      <c r="S11" s="4049"/>
      <c r="T11" s="4049"/>
      <c r="U11" s="4049"/>
      <c r="V11" s="4049"/>
      <c r="W11" s="4048"/>
      <c r="X11" s="4048"/>
      <c r="Y11" s="4048"/>
      <c r="Z11" s="4048"/>
      <c r="AA11" s="4049" t="s">
        <v>875</v>
      </c>
      <c r="AB11" s="4049"/>
      <c r="AC11" s="4049"/>
      <c r="AD11" s="4049"/>
      <c r="AE11" s="4049"/>
      <c r="AF11" s="4049"/>
      <c r="AG11" s="4049"/>
      <c r="AH11" s="4049"/>
      <c r="AI11" s="4048"/>
      <c r="AJ11" s="4048"/>
      <c r="AK11" s="4048"/>
      <c r="AL11" s="4048"/>
      <c r="AM11" s="4048"/>
      <c r="AN11" s="4048"/>
      <c r="AO11" s="4126" t="s">
        <v>877</v>
      </c>
      <c r="AP11" s="4126"/>
      <c r="AQ11" s="4126"/>
      <c r="AR11" s="4126"/>
      <c r="AS11" s="4126"/>
      <c r="AT11" s="4126"/>
      <c r="AU11" s="4126"/>
      <c r="AV11" s="4126"/>
      <c r="AW11" s="4124"/>
      <c r="AX11" s="4124"/>
      <c r="AY11" s="4124"/>
      <c r="AZ11" s="4125"/>
    </row>
    <row r="12" spans="2:72" ht="20.25" customHeight="1" x14ac:dyDescent="0.2">
      <c r="B12" s="4075"/>
      <c r="C12" s="4076"/>
      <c r="D12" s="4076"/>
      <c r="E12" s="4076"/>
      <c r="F12" s="4076"/>
      <c r="G12" s="4076"/>
      <c r="H12" s="4076"/>
      <c r="I12" s="4076"/>
      <c r="J12" s="4076"/>
      <c r="K12" s="4076"/>
      <c r="L12" s="4076"/>
      <c r="M12" s="4079"/>
      <c r="N12" s="4079"/>
      <c r="O12" s="4077"/>
      <c r="P12" s="4077"/>
      <c r="Q12" s="4077"/>
      <c r="R12" s="4077"/>
      <c r="S12" s="4077"/>
      <c r="T12" s="4077"/>
      <c r="U12" s="4077"/>
      <c r="V12" s="4077"/>
      <c r="W12" s="4046"/>
      <c r="X12" s="4046"/>
      <c r="Y12" s="4046"/>
      <c r="Z12" s="4046"/>
      <c r="AA12" s="4078"/>
      <c r="AB12" s="4078"/>
      <c r="AC12" s="4078"/>
      <c r="AD12" s="4078"/>
      <c r="AE12" s="4078"/>
      <c r="AF12" s="4078"/>
      <c r="AG12" s="4078"/>
      <c r="AH12" s="4078"/>
      <c r="AI12" s="4086"/>
      <c r="AJ12" s="4086"/>
      <c r="AK12" s="4086"/>
      <c r="AL12" s="4086"/>
      <c r="AM12" s="4086"/>
      <c r="AN12" s="4086"/>
      <c r="AO12" s="4109"/>
      <c r="AP12" s="4109"/>
      <c r="AQ12" s="4109"/>
      <c r="AR12" s="4109"/>
      <c r="AS12" s="4109"/>
      <c r="AT12" s="4109"/>
      <c r="AU12" s="4109"/>
      <c r="AV12" s="4109"/>
      <c r="AW12" s="4069"/>
      <c r="AX12" s="4069"/>
      <c r="AY12" s="4069"/>
      <c r="AZ12" s="4070"/>
    </row>
    <row r="13" spans="2:72" ht="20.25" customHeight="1" x14ac:dyDescent="0.3">
      <c r="B13" s="4083" t="s">
        <v>623</v>
      </c>
      <c r="C13" s="4084"/>
      <c r="D13" s="4084"/>
      <c r="E13" s="4084"/>
      <c r="F13" s="4084"/>
      <c r="G13" s="4084"/>
      <c r="H13" s="4084"/>
      <c r="I13" s="4084"/>
      <c r="J13" s="4084"/>
      <c r="K13" s="4084"/>
      <c r="L13" s="4084"/>
      <c r="M13" s="4085"/>
      <c r="N13" s="4085"/>
      <c r="O13" s="4049" t="s">
        <v>709</v>
      </c>
      <c r="P13" s="4049"/>
      <c r="Q13" s="4049"/>
      <c r="R13" s="4049"/>
      <c r="S13" s="4049"/>
      <c r="T13" s="4049"/>
      <c r="U13" s="4049"/>
      <c r="V13" s="4049"/>
      <c r="W13" s="4048"/>
      <c r="X13" s="4048"/>
      <c r="Y13" s="4048"/>
      <c r="Z13" s="4048"/>
      <c r="AA13" s="4049" t="s">
        <v>710</v>
      </c>
      <c r="AB13" s="4049"/>
      <c r="AC13" s="4049"/>
      <c r="AD13" s="4049"/>
      <c r="AE13" s="4049"/>
      <c r="AF13" s="4049"/>
      <c r="AG13" s="4049"/>
      <c r="AH13" s="4049"/>
      <c r="AI13" s="4100"/>
      <c r="AJ13" s="2651"/>
      <c r="AK13" s="2651"/>
      <c r="AL13" s="2651"/>
      <c r="AM13" s="2651"/>
      <c r="AN13" s="2651"/>
      <c r="AO13" s="2651"/>
      <c r="AP13" s="2651"/>
      <c r="AQ13" s="2651"/>
      <c r="AR13" s="2651"/>
      <c r="AS13" s="2651"/>
      <c r="AT13" s="2651"/>
      <c r="AU13" s="2651"/>
      <c r="AV13" s="2651"/>
      <c r="AW13" s="2651"/>
      <c r="AX13" s="2651"/>
      <c r="AY13" s="2651"/>
      <c r="AZ13" s="4101"/>
    </row>
    <row r="14" spans="2:72" ht="20.25" customHeight="1" x14ac:dyDescent="0.2">
      <c r="B14" s="4075"/>
      <c r="C14" s="4076"/>
      <c r="D14" s="4076"/>
      <c r="E14" s="4076"/>
      <c r="F14" s="4076"/>
      <c r="G14" s="4076"/>
      <c r="H14" s="4076"/>
      <c r="I14" s="4076"/>
      <c r="J14" s="4076"/>
      <c r="K14" s="4076"/>
      <c r="L14" s="4076"/>
      <c r="M14" s="4079"/>
      <c r="N14" s="4079"/>
      <c r="O14" s="4077"/>
      <c r="P14" s="4077"/>
      <c r="Q14" s="4077"/>
      <c r="R14" s="4077"/>
      <c r="S14" s="4077"/>
      <c r="T14" s="4077"/>
      <c r="U14" s="4077"/>
      <c r="V14" s="4077"/>
      <c r="W14" s="4046"/>
      <c r="X14" s="4046"/>
      <c r="Y14" s="4046"/>
      <c r="Z14" s="4046"/>
      <c r="AA14" s="4078"/>
      <c r="AB14" s="4078"/>
      <c r="AC14" s="4078"/>
      <c r="AD14" s="4078"/>
      <c r="AE14" s="4078"/>
      <c r="AF14" s="4078"/>
      <c r="AG14" s="4078"/>
      <c r="AH14" s="4078"/>
      <c r="AI14" s="4080"/>
      <c r="AJ14" s="4081"/>
      <c r="AK14" s="4081"/>
      <c r="AL14" s="4081"/>
      <c r="AM14" s="4081"/>
      <c r="AN14" s="4081"/>
      <c r="AO14" s="4081"/>
      <c r="AP14" s="4081"/>
      <c r="AQ14" s="4081"/>
      <c r="AR14" s="4081"/>
      <c r="AS14" s="4081"/>
      <c r="AT14" s="4081"/>
      <c r="AU14" s="4081"/>
      <c r="AV14" s="4081"/>
      <c r="AW14" s="4081"/>
      <c r="AX14" s="4081"/>
      <c r="AY14" s="4081"/>
      <c r="AZ14" s="4082"/>
    </row>
    <row r="15" spans="2:72" ht="18" customHeight="1" x14ac:dyDescent="0.2">
      <c r="B15" s="4073" t="s">
        <v>628</v>
      </c>
      <c r="C15" s="4074"/>
      <c r="D15" s="4074"/>
      <c r="E15" s="4074"/>
      <c r="F15" s="4074"/>
      <c r="G15" s="4074"/>
      <c r="H15" s="4074"/>
      <c r="I15" s="4074"/>
      <c r="J15" s="4074"/>
      <c r="K15" s="4074"/>
      <c r="L15" s="4074"/>
      <c r="M15" s="4074"/>
      <c r="N15" s="4074"/>
      <c r="O15" s="4029"/>
      <c r="P15" s="4029"/>
      <c r="Q15" s="4029"/>
      <c r="R15" s="4029"/>
      <c r="S15" s="4029"/>
      <c r="T15" s="4029"/>
      <c r="U15" s="4029"/>
      <c r="V15" s="4029"/>
      <c r="W15" s="4029"/>
      <c r="X15" s="4029"/>
      <c r="Y15" s="4029"/>
      <c r="Z15" s="4029"/>
      <c r="AA15" s="4029"/>
      <c r="AB15" s="4029"/>
      <c r="AC15" s="4029"/>
      <c r="AD15" s="4029"/>
      <c r="AE15" s="4029"/>
      <c r="AF15" s="4029"/>
      <c r="AG15" s="4029"/>
      <c r="AH15" s="4029"/>
      <c r="AI15" s="4029"/>
      <c r="AJ15" s="4029"/>
      <c r="AK15" s="4029"/>
      <c r="AL15" s="4029"/>
      <c r="AM15" s="4029"/>
      <c r="AN15" s="4029"/>
      <c r="AO15" s="4029"/>
      <c r="AP15" s="4029"/>
      <c r="AQ15" s="4029"/>
      <c r="AR15" s="4029"/>
      <c r="AS15" s="4030"/>
      <c r="AT15" s="4071"/>
      <c r="AU15" s="4071"/>
      <c r="AV15" s="4071"/>
      <c r="AW15" s="4071"/>
      <c r="AX15" s="4071"/>
      <c r="AY15" s="4071"/>
      <c r="AZ15" s="4072"/>
    </row>
    <row r="16" spans="2:72" ht="18" customHeight="1" x14ac:dyDescent="0.2">
      <c r="B16" s="4027" t="s">
        <v>627</v>
      </c>
      <c r="C16" s="3897"/>
      <c r="D16" s="3897"/>
      <c r="E16" s="3897"/>
      <c r="F16" s="3897"/>
      <c r="G16" s="3897"/>
      <c r="H16" s="3897"/>
      <c r="I16" s="3897"/>
      <c r="J16" s="3897"/>
      <c r="K16" s="3897"/>
      <c r="L16" s="3897"/>
      <c r="M16" s="3897"/>
      <c r="N16" s="3897"/>
      <c r="O16" s="3897"/>
      <c r="P16" s="3897"/>
      <c r="Q16" s="3897"/>
      <c r="R16" s="3897"/>
      <c r="S16" s="3897"/>
      <c r="T16" s="3897"/>
      <c r="U16" s="3897"/>
      <c r="V16" s="3897"/>
      <c r="W16" s="3897"/>
      <c r="X16" s="3897"/>
      <c r="Y16" s="3897"/>
      <c r="Z16" s="3897"/>
      <c r="AA16" s="3897"/>
      <c r="AB16" s="3897"/>
      <c r="AC16" s="3897"/>
      <c r="AD16" s="3897"/>
      <c r="AE16" s="3897"/>
      <c r="AF16" s="3897"/>
      <c r="AG16" s="3897"/>
      <c r="AH16" s="3897"/>
      <c r="AI16" s="3897"/>
      <c r="AJ16" s="3897"/>
      <c r="AK16" s="3897"/>
      <c r="AL16" s="4041"/>
      <c r="AM16" s="3760"/>
      <c r="AN16" s="3761"/>
      <c r="AO16" s="3762" t="s">
        <v>853</v>
      </c>
      <c r="AP16" s="3762"/>
      <c r="AQ16" s="3762"/>
      <c r="AR16" s="3762"/>
      <c r="AS16" s="3881"/>
      <c r="AT16" s="3760"/>
      <c r="AU16" s="3761"/>
      <c r="AV16" s="3762" t="s">
        <v>854</v>
      </c>
      <c r="AW16" s="3762"/>
      <c r="AX16" s="3762"/>
      <c r="AY16" s="3762"/>
      <c r="AZ16" s="3763"/>
    </row>
    <row r="17" spans="2:81" ht="18" customHeight="1" x14ac:dyDescent="0.2">
      <c r="B17" s="4027" t="s">
        <v>626</v>
      </c>
      <c r="C17" s="3897"/>
      <c r="D17" s="3897"/>
      <c r="E17" s="3897"/>
      <c r="F17" s="3897"/>
      <c r="G17" s="3897"/>
      <c r="H17" s="3897"/>
      <c r="I17" s="3897"/>
      <c r="J17" s="3897"/>
      <c r="K17" s="3897"/>
      <c r="L17" s="3897"/>
      <c r="M17" s="3897"/>
      <c r="N17" s="3897"/>
      <c r="O17" s="3897"/>
      <c r="P17" s="3897"/>
      <c r="Q17" s="3897"/>
      <c r="R17" s="3897"/>
      <c r="S17" s="3897"/>
      <c r="T17" s="3897"/>
      <c r="U17" s="3897"/>
      <c r="V17" s="3897"/>
      <c r="W17" s="3897"/>
      <c r="X17" s="3897"/>
      <c r="Y17" s="3897"/>
      <c r="Z17" s="3897"/>
      <c r="AA17" s="3897"/>
      <c r="AB17" s="3897"/>
      <c r="AC17" s="3897"/>
      <c r="AD17" s="3897"/>
      <c r="AE17" s="3897"/>
      <c r="AF17" s="3897"/>
      <c r="AG17" s="3897"/>
      <c r="AH17" s="3897"/>
      <c r="AI17" s="3897"/>
      <c r="AJ17" s="3897"/>
      <c r="AK17" s="3897"/>
      <c r="AL17" s="4041"/>
      <c r="AM17" s="3760"/>
      <c r="AN17" s="3761"/>
      <c r="AO17" s="3762" t="s">
        <v>853</v>
      </c>
      <c r="AP17" s="3762"/>
      <c r="AQ17" s="3762"/>
      <c r="AR17" s="3762"/>
      <c r="AS17" s="3881"/>
      <c r="AT17" s="3760"/>
      <c r="AU17" s="3761"/>
      <c r="AV17" s="3762" t="s">
        <v>873</v>
      </c>
      <c r="AW17" s="3762"/>
      <c r="AX17" s="3762"/>
      <c r="AY17" s="3762"/>
      <c r="AZ17" s="3763"/>
    </row>
    <row r="18" spans="2:81" ht="18" customHeight="1" x14ac:dyDescent="0.2">
      <c r="B18" s="4027" t="s">
        <v>625</v>
      </c>
      <c r="C18" s="3897"/>
      <c r="D18" s="3897"/>
      <c r="E18" s="3897"/>
      <c r="F18" s="3897"/>
      <c r="G18" s="3897"/>
      <c r="H18" s="3897"/>
      <c r="I18" s="3897"/>
      <c r="J18" s="3897"/>
      <c r="K18" s="3897"/>
      <c r="L18" s="3897"/>
      <c r="M18" s="3897"/>
      <c r="N18" s="3897"/>
      <c r="O18" s="3897"/>
      <c r="P18" s="3897"/>
      <c r="Q18" s="3897"/>
      <c r="R18" s="3897"/>
      <c r="S18" s="3897"/>
      <c r="T18" s="3897"/>
      <c r="U18" s="3897"/>
      <c r="V18" s="3897"/>
      <c r="W18" s="3897"/>
      <c r="X18" s="3897"/>
      <c r="Y18" s="3897"/>
      <c r="Z18" s="3897"/>
      <c r="AA18" s="3897"/>
      <c r="AB18" s="3897"/>
      <c r="AC18" s="3897"/>
      <c r="AD18" s="3897"/>
      <c r="AE18" s="3897"/>
      <c r="AF18" s="3897"/>
      <c r="AG18" s="3897"/>
      <c r="AH18" s="3897"/>
      <c r="AI18" s="3897"/>
      <c r="AJ18" s="3897"/>
      <c r="AK18" s="3897"/>
      <c r="AL18" s="4041"/>
      <c r="AM18" s="3760"/>
      <c r="AN18" s="3761"/>
      <c r="AO18" s="3762" t="s">
        <v>853</v>
      </c>
      <c r="AP18" s="3762"/>
      <c r="AQ18" s="3762"/>
      <c r="AR18" s="3762"/>
      <c r="AS18" s="3881"/>
      <c r="AT18" s="3760"/>
      <c r="AU18" s="3761"/>
      <c r="AV18" s="3762" t="s">
        <v>873</v>
      </c>
      <c r="AW18" s="3762"/>
      <c r="AX18" s="3762"/>
      <c r="AY18" s="3762"/>
      <c r="AZ18" s="3763"/>
    </row>
    <row r="19" spans="2:81" ht="18" customHeight="1" x14ac:dyDescent="0.2">
      <c r="B19" s="4106" t="s">
        <v>624</v>
      </c>
      <c r="C19" s="4107"/>
      <c r="D19" s="4107"/>
      <c r="E19" s="4107"/>
      <c r="F19" s="4107"/>
      <c r="G19" s="4107"/>
      <c r="H19" s="4107"/>
      <c r="I19" s="4107"/>
      <c r="J19" s="4107"/>
      <c r="K19" s="4107"/>
      <c r="L19" s="4107"/>
      <c r="M19" s="4107"/>
      <c r="N19" s="4107"/>
      <c r="O19" s="4107"/>
      <c r="P19" s="4107"/>
      <c r="Q19" s="4107"/>
      <c r="R19" s="4107"/>
      <c r="S19" s="4107"/>
      <c r="T19" s="4107"/>
      <c r="U19" s="4107"/>
      <c r="V19" s="4107"/>
      <c r="W19" s="4107"/>
      <c r="X19" s="4107"/>
      <c r="Y19" s="4107"/>
      <c r="Z19" s="4107"/>
      <c r="AA19" s="4107"/>
      <c r="AB19" s="4107"/>
      <c r="AC19" s="4107"/>
      <c r="AD19" s="4107"/>
      <c r="AE19" s="4107"/>
      <c r="AF19" s="4107"/>
      <c r="AG19" s="4107"/>
      <c r="AH19" s="4107"/>
      <c r="AI19" s="4107"/>
      <c r="AJ19" s="4107"/>
      <c r="AK19" s="4107"/>
      <c r="AL19" s="4108"/>
      <c r="AM19" s="4137"/>
      <c r="AN19" s="4138"/>
      <c r="AO19" s="4135" t="s">
        <v>853</v>
      </c>
      <c r="AP19" s="4135"/>
      <c r="AQ19" s="4135"/>
      <c r="AR19" s="4135"/>
      <c r="AS19" s="4136"/>
      <c r="AT19" s="4137"/>
      <c r="AU19" s="4138"/>
      <c r="AV19" s="4135" t="s">
        <v>873</v>
      </c>
      <c r="AW19" s="4135"/>
      <c r="AX19" s="4135"/>
      <c r="AY19" s="4135"/>
      <c r="AZ19" s="4139"/>
    </row>
    <row r="20" spans="2:81" s="719" customFormat="1" ht="23.25" customHeight="1" x14ac:dyDescent="0.2">
      <c r="B20" s="4153"/>
      <c r="C20" s="4154"/>
      <c r="D20" s="4154"/>
      <c r="E20" s="4154"/>
      <c r="F20" s="4154"/>
      <c r="G20" s="4154"/>
      <c r="H20" s="4154"/>
      <c r="I20" s="4154"/>
      <c r="J20" s="4154"/>
      <c r="K20" s="4154"/>
      <c r="L20" s="4154"/>
      <c r="M20" s="4154"/>
      <c r="N20" s="4154"/>
      <c r="O20" s="4154"/>
      <c r="P20" s="4143"/>
      <c r="Q20" s="4143"/>
      <c r="R20" s="4144" t="s">
        <v>881</v>
      </c>
      <c r="S20" s="4144"/>
      <c r="T20" s="4144"/>
      <c r="U20" s="4144"/>
      <c r="V20" s="4144"/>
      <c r="W20" s="4144"/>
      <c r="X20" s="4144"/>
      <c r="Y20" s="4144"/>
      <c r="Z20" s="4143"/>
      <c r="AA20" s="4143"/>
      <c r="AB20" s="4144" t="s">
        <v>882</v>
      </c>
      <c r="AC20" s="4144"/>
      <c r="AD20" s="4144"/>
      <c r="AE20" s="4144"/>
      <c r="AF20" s="4144"/>
      <c r="AG20" s="4144"/>
      <c r="AH20" s="4144"/>
      <c r="AI20" s="4144"/>
      <c r="AJ20" s="4151" t="s">
        <v>887</v>
      </c>
      <c r="AK20" s="4152"/>
      <c r="AL20" s="4152"/>
      <c r="AM20" s="4147" t="str">
        <f>IF(AND('E.2 Datenblatt EZA = FVA'!AO44="",'E.2 Datenblatt EZA = FVA'!AO45=""),"",SUM('E.2 Datenblatt EZA = FVA'!AO44,'E.2 Datenblatt EZA = FVA'!AO45))</f>
        <v/>
      </c>
      <c r="AN20" s="4147"/>
      <c r="AO20" s="4147"/>
      <c r="AP20" s="4147"/>
      <c r="AQ20" s="4148"/>
      <c r="AR20" s="4145" t="s">
        <v>883</v>
      </c>
      <c r="AS20" s="4146"/>
      <c r="AT20" s="4149"/>
      <c r="AU20" s="4149"/>
      <c r="AV20" s="4149"/>
      <c r="AW20" s="4149"/>
      <c r="AX20" s="4149"/>
      <c r="AY20" s="4149"/>
      <c r="AZ20" s="4150"/>
      <c r="BC20" s="376"/>
      <c r="BD20" s="376"/>
      <c r="BE20" s="376"/>
      <c r="BF20" s="376"/>
      <c r="BG20" s="376"/>
      <c r="BH20" s="376"/>
      <c r="BI20" s="376"/>
      <c r="BJ20" s="376"/>
      <c r="BK20" s="376"/>
      <c r="BL20" s="376"/>
      <c r="BM20" s="376"/>
      <c r="BN20" s="376"/>
      <c r="BO20" s="827"/>
      <c r="BP20" s="827"/>
      <c r="BQ20" s="827"/>
      <c r="BR20" s="827"/>
      <c r="BS20" s="827"/>
      <c r="BT20" s="827"/>
    </row>
    <row r="21" spans="2:81" s="719" customFormat="1" ht="18" customHeight="1" x14ac:dyDescent="0.2">
      <c r="B21" s="4027" t="s">
        <v>889</v>
      </c>
      <c r="C21" s="3897"/>
      <c r="D21" s="3897"/>
      <c r="E21" s="3897"/>
      <c r="F21" s="3897"/>
      <c r="G21" s="3897"/>
      <c r="H21" s="3897"/>
      <c r="I21" s="3897"/>
      <c r="J21" s="3897"/>
      <c r="K21" s="3897"/>
      <c r="L21" s="3897"/>
      <c r="M21" s="3897"/>
      <c r="N21" s="3897"/>
      <c r="O21" s="3897"/>
      <c r="P21" s="3897"/>
      <c r="Q21" s="3897"/>
      <c r="R21" s="3897"/>
      <c r="S21" s="3897"/>
      <c r="T21" s="3897"/>
      <c r="U21" s="3897"/>
      <c r="V21" s="3897"/>
      <c r="W21" s="3897"/>
      <c r="X21" s="3897"/>
      <c r="Y21" s="3897"/>
      <c r="Z21" s="3897"/>
      <c r="AA21" s="3897"/>
      <c r="AB21" s="3897"/>
      <c r="AC21" s="3897"/>
      <c r="AD21" s="3897"/>
      <c r="AE21" s="3897"/>
      <c r="AF21" s="3897"/>
      <c r="AG21" s="3897"/>
      <c r="AH21" s="3897"/>
      <c r="AI21" s="3897"/>
      <c r="AJ21" s="3897"/>
      <c r="AK21" s="3897"/>
      <c r="AL21" s="4041"/>
      <c r="AM21" s="3760"/>
      <c r="AN21" s="3761"/>
      <c r="AO21" s="3762" t="s">
        <v>853</v>
      </c>
      <c r="AP21" s="3762"/>
      <c r="AQ21" s="3762"/>
      <c r="AR21" s="3762"/>
      <c r="AS21" s="3881"/>
      <c r="AT21" s="3760"/>
      <c r="AU21" s="3761"/>
      <c r="AV21" s="3762" t="s">
        <v>873</v>
      </c>
      <c r="AW21" s="3762"/>
      <c r="AX21" s="3762"/>
      <c r="AY21" s="3762"/>
      <c r="AZ21" s="3763"/>
      <c r="BC21" s="376"/>
      <c r="BD21" s="376"/>
      <c r="BE21" s="376"/>
      <c r="BF21" s="376"/>
      <c r="BG21" s="376"/>
      <c r="BH21" s="376"/>
      <c r="BI21" s="376"/>
      <c r="BJ21" s="376"/>
      <c r="BK21" s="376"/>
      <c r="BL21" s="376"/>
      <c r="BM21" s="376"/>
      <c r="BN21" s="376"/>
      <c r="BO21" s="827"/>
      <c r="BP21" s="827"/>
      <c r="BQ21" s="827"/>
      <c r="BR21" s="827"/>
      <c r="BS21" s="827"/>
      <c r="BT21" s="827"/>
    </row>
    <row r="22" spans="2:81" ht="18" customHeight="1" x14ac:dyDescent="0.2">
      <c r="B22" s="4155" t="s">
        <v>623</v>
      </c>
      <c r="C22" s="4156"/>
      <c r="D22" s="4156"/>
      <c r="E22" s="4156"/>
      <c r="F22" s="4156"/>
      <c r="G22" s="4156"/>
      <c r="H22" s="4156"/>
      <c r="I22" s="4156"/>
      <c r="J22" s="4156"/>
      <c r="K22" s="4156"/>
      <c r="L22" s="4156"/>
      <c r="M22" s="4156"/>
      <c r="N22" s="4156"/>
      <c r="O22" s="4051" t="s">
        <v>622</v>
      </c>
      <c r="P22" s="4052"/>
      <c r="Q22" s="4052"/>
      <c r="R22" s="4052"/>
      <c r="S22" s="4052"/>
      <c r="T22" s="4052"/>
      <c r="U22" s="4052"/>
      <c r="V22" s="4052"/>
      <c r="W22" s="4052"/>
      <c r="X22" s="4052"/>
      <c r="Y22" s="4052"/>
      <c r="Z22" s="4052"/>
      <c r="AA22" s="4052"/>
      <c r="AB22" s="4052"/>
      <c r="AC22" s="4052"/>
      <c r="AD22" s="4052"/>
      <c r="AE22" s="4052"/>
      <c r="AF22" s="4052"/>
      <c r="AG22" s="4052"/>
      <c r="AH22" s="4052"/>
      <c r="AI22" s="4052"/>
      <c r="AJ22" s="4052"/>
      <c r="AK22" s="4052"/>
      <c r="AL22" s="4053"/>
      <c r="AM22" s="4140"/>
      <c r="AN22" s="4141"/>
      <c r="AO22" s="4052" t="s">
        <v>853</v>
      </c>
      <c r="AP22" s="4052"/>
      <c r="AQ22" s="4052"/>
      <c r="AR22" s="4052"/>
      <c r="AS22" s="4053"/>
      <c r="AT22" s="4140"/>
      <c r="AU22" s="4141"/>
      <c r="AV22" s="4052" t="s">
        <v>873</v>
      </c>
      <c r="AW22" s="4052"/>
      <c r="AX22" s="4052"/>
      <c r="AY22" s="4052"/>
      <c r="AZ22" s="4142"/>
    </row>
    <row r="23" spans="2:81" ht="18" customHeight="1" x14ac:dyDescent="0.2">
      <c r="B23" s="4098" t="s">
        <v>621</v>
      </c>
      <c r="C23" s="4099"/>
      <c r="D23" s="4099"/>
      <c r="E23" s="4099"/>
      <c r="F23" s="4099"/>
      <c r="G23" s="4099"/>
      <c r="H23" s="4099"/>
      <c r="I23" s="4099"/>
      <c r="J23" s="4099"/>
      <c r="K23" s="4099"/>
      <c r="L23" s="4099"/>
      <c r="M23" s="4099"/>
      <c r="N23" s="4099"/>
      <c r="O23" s="4094"/>
      <c r="P23" s="4094"/>
      <c r="Q23" s="4094"/>
      <c r="R23" s="4094"/>
      <c r="S23" s="4094"/>
      <c r="T23" s="4094"/>
      <c r="U23" s="4094"/>
      <c r="V23" s="4094"/>
      <c r="W23" s="4094"/>
      <c r="X23" s="4094"/>
      <c r="Y23" s="4094"/>
      <c r="Z23" s="4094"/>
      <c r="AA23" s="4094"/>
      <c r="AB23" s="4094"/>
      <c r="AC23" s="4094"/>
      <c r="AD23" s="4094"/>
      <c r="AE23" s="4094"/>
      <c r="AF23" s="4094"/>
      <c r="AG23" s="4094"/>
      <c r="AH23" s="4094"/>
      <c r="AI23" s="4094"/>
      <c r="AJ23" s="4094"/>
      <c r="AK23" s="4094"/>
      <c r="AL23" s="4094"/>
      <c r="AM23" s="4094"/>
      <c r="AN23" s="4094"/>
      <c r="AO23" s="4094"/>
      <c r="AP23" s="4094"/>
      <c r="AQ23" s="4094"/>
      <c r="AR23" s="4094"/>
      <c r="AS23" s="4095"/>
      <c r="AT23" s="4096"/>
      <c r="AU23" s="4096"/>
      <c r="AV23" s="4096"/>
      <c r="AW23" s="4096"/>
      <c r="AX23" s="4096"/>
      <c r="AY23" s="4096"/>
      <c r="AZ23" s="4097"/>
    </row>
    <row r="24" spans="2:81" ht="18" customHeight="1" x14ac:dyDescent="0.2">
      <c r="B24" s="4025" t="s">
        <v>880</v>
      </c>
      <c r="C24" s="4026"/>
      <c r="D24" s="4026"/>
      <c r="E24" s="4026"/>
      <c r="F24" s="4026"/>
      <c r="G24" s="4026"/>
      <c r="H24" s="4026"/>
      <c r="I24" s="4026"/>
      <c r="J24" s="4026"/>
      <c r="K24" s="4026"/>
      <c r="L24" s="4026"/>
      <c r="M24" s="4026"/>
      <c r="N24" s="4026"/>
      <c r="O24" s="4026"/>
      <c r="P24" s="4026"/>
      <c r="Q24" s="4026"/>
      <c r="R24" s="4026"/>
      <c r="S24" s="4026"/>
      <c r="T24" s="4026"/>
      <c r="U24" s="4026"/>
      <c r="V24" s="4026"/>
      <c r="W24" s="4026"/>
      <c r="X24" s="4026"/>
      <c r="Y24" s="4026"/>
      <c r="Z24" s="4026"/>
      <c r="AA24" s="4026"/>
      <c r="AB24" s="4026"/>
      <c r="AC24" s="4026"/>
      <c r="AD24" s="4026"/>
      <c r="AE24" s="4026"/>
      <c r="AF24" s="4026"/>
      <c r="AG24" s="4026"/>
      <c r="AH24" s="4026"/>
      <c r="AI24" s="4026"/>
      <c r="AJ24" s="4026"/>
      <c r="AK24" s="4026"/>
      <c r="AL24" s="4042"/>
      <c r="AM24" s="3760"/>
      <c r="AN24" s="3761"/>
      <c r="AO24" s="3762"/>
      <c r="AP24" s="3762"/>
      <c r="AQ24" s="3762"/>
      <c r="AR24" s="3762"/>
      <c r="AS24" s="3881"/>
      <c r="AT24" s="4090"/>
      <c r="AU24" s="4090"/>
      <c r="AV24" s="4090"/>
      <c r="AW24" s="4090"/>
      <c r="AX24" s="4090"/>
      <c r="AY24" s="4090"/>
      <c r="AZ24" s="4091"/>
    </row>
    <row r="25" spans="2:81" ht="18" customHeight="1" x14ac:dyDescent="0.2">
      <c r="B25" s="4159" t="s">
        <v>620</v>
      </c>
      <c r="C25" s="3971"/>
      <c r="D25" s="3971"/>
      <c r="E25" s="3971"/>
      <c r="F25" s="3971"/>
      <c r="G25" s="3971"/>
      <c r="H25" s="3971"/>
      <c r="I25" s="3971"/>
      <c r="J25" s="3971"/>
      <c r="K25" s="3971"/>
      <c r="L25" s="3971"/>
      <c r="M25" s="3971"/>
      <c r="N25" s="3971"/>
      <c r="O25" s="3971"/>
      <c r="P25" s="3971"/>
      <c r="Q25" s="3971"/>
      <c r="R25" s="3971"/>
      <c r="S25" s="3971"/>
      <c r="T25" s="3971"/>
      <c r="U25" s="4105"/>
      <c r="V25" s="3924"/>
      <c r="W25" s="3399" t="s">
        <v>853</v>
      </c>
      <c r="X25" s="3399"/>
      <c r="Y25" s="4157" t="s">
        <v>891</v>
      </c>
      <c r="Z25" s="3924"/>
      <c r="AA25" s="3924"/>
      <c r="AB25" s="3924"/>
      <c r="AC25" s="3924"/>
      <c r="AD25" s="3924"/>
      <c r="AE25" s="4158"/>
      <c r="AF25" s="3399"/>
      <c r="AG25" s="3399"/>
      <c r="AH25" s="3399"/>
      <c r="AI25" s="3399"/>
      <c r="AJ25" s="3399"/>
      <c r="AK25" s="3399"/>
      <c r="AL25" s="4104"/>
      <c r="AM25" s="4105"/>
      <c r="AN25" s="3924"/>
      <c r="AO25" s="3399" t="s">
        <v>854</v>
      </c>
      <c r="AP25" s="3399"/>
      <c r="AQ25" s="3399"/>
      <c r="AR25" s="3399"/>
      <c r="AS25" s="4104"/>
      <c r="AT25" s="4046"/>
      <c r="AU25" s="4046"/>
      <c r="AV25" s="4046"/>
      <c r="AW25" s="4046"/>
      <c r="AX25" s="4046"/>
      <c r="AY25" s="4046"/>
      <c r="AZ25" s="4047"/>
    </row>
    <row r="26" spans="2:81" ht="18" customHeight="1" x14ac:dyDescent="0.2">
      <c r="B26" s="3935" t="s">
        <v>619</v>
      </c>
      <c r="C26" s="3936"/>
      <c r="D26" s="3936"/>
      <c r="E26" s="3936"/>
      <c r="F26" s="3936"/>
      <c r="G26" s="3936"/>
      <c r="H26" s="3936"/>
      <c r="I26" s="3936"/>
      <c r="J26" s="3936"/>
      <c r="K26" s="3936"/>
      <c r="L26" s="3936"/>
      <c r="M26" s="3936"/>
      <c r="N26" s="3936"/>
      <c r="O26" s="4029"/>
      <c r="P26" s="4029"/>
      <c r="Q26" s="4029"/>
      <c r="R26" s="4029"/>
      <c r="S26" s="4029"/>
      <c r="T26" s="4029"/>
      <c r="U26" s="4029"/>
      <c r="V26" s="4029"/>
      <c r="W26" s="4029"/>
      <c r="X26" s="4029"/>
      <c r="Y26" s="4029"/>
      <c r="Z26" s="4029"/>
      <c r="AA26" s="4029"/>
      <c r="AB26" s="4029"/>
      <c r="AC26" s="4029"/>
      <c r="AD26" s="4029"/>
      <c r="AE26" s="4029"/>
      <c r="AF26" s="4029"/>
      <c r="AG26" s="4029"/>
      <c r="AH26" s="4029"/>
      <c r="AI26" s="4029"/>
      <c r="AJ26" s="4029"/>
      <c r="AK26" s="4029"/>
      <c r="AL26" s="4029"/>
      <c r="AM26" s="4029"/>
      <c r="AN26" s="4029"/>
      <c r="AO26" s="4029"/>
      <c r="AP26" s="4029"/>
      <c r="AQ26" s="4029"/>
      <c r="AR26" s="4029"/>
      <c r="AS26" s="4030"/>
      <c r="AT26" s="2240"/>
      <c r="AU26" s="2240"/>
      <c r="AV26" s="2240"/>
      <c r="AW26" s="2240"/>
      <c r="AX26" s="2240"/>
      <c r="AY26" s="2240"/>
      <c r="AZ26" s="3900"/>
    </row>
    <row r="27" spans="2:81" ht="18" customHeight="1" x14ac:dyDescent="0.2">
      <c r="B27" s="4025" t="s">
        <v>888</v>
      </c>
      <c r="C27" s="4026"/>
      <c r="D27" s="4026"/>
      <c r="E27" s="4026"/>
      <c r="F27" s="4026"/>
      <c r="G27" s="4026"/>
      <c r="H27" s="4026"/>
      <c r="I27" s="4026"/>
      <c r="J27" s="4026"/>
      <c r="K27" s="4026"/>
      <c r="L27" s="4026"/>
      <c r="M27" s="4026"/>
      <c r="N27" s="4026"/>
      <c r="O27" s="4026"/>
      <c r="P27" s="4026"/>
      <c r="Q27" s="4026"/>
      <c r="R27" s="4026"/>
      <c r="S27" s="4026"/>
      <c r="T27" s="4026"/>
      <c r="U27" s="4026"/>
      <c r="V27" s="4026"/>
      <c r="W27" s="4026"/>
      <c r="X27" s="4026"/>
      <c r="Y27" s="4026"/>
      <c r="Z27" s="4026"/>
      <c r="AA27" s="4026"/>
      <c r="AB27" s="4026"/>
      <c r="AC27" s="4026"/>
      <c r="AD27" s="4026"/>
      <c r="AE27" s="4026"/>
      <c r="AF27" s="4026"/>
      <c r="AG27" s="4026"/>
      <c r="AH27" s="4026"/>
      <c r="AI27" s="4026"/>
      <c r="AJ27" s="4026"/>
      <c r="AK27" s="4026"/>
      <c r="AL27" s="4042"/>
      <c r="AM27" s="3760"/>
      <c r="AN27" s="3761"/>
      <c r="AO27" s="3762"/>
      <c r="AP27" s="3762"/>
      <c r="AQ27" s="3762"/>
      <c r="AR27" s="3762"/>
      <c r="AS27" s="3881"/>
      <c r="AT27" s="4090"/>
      <c r="AU27" s="4090"/>
      <c r="AV27" s="4090"/>
      <c r="AW27" s="4090"/>
      <c r="AX27" s="4090"/>
      <c r="AY27" s="4090"/>
      <c r="AZ27" s="4091"/>
    </row>
    <row r="28" spans="2:81" ht="18" customHeight="1" x14ac:dyDescent="0.2">
      <c r="B28" s="4022" t="s">
        <v>618</v>
      </c>
      <c r="C28" s="4023"/>
      <c r="D28" s="4023"/>
      <c r="E28" s="4023"/>
      <c r="F28" s="4023"/>
      <c r="G28" s="4023"/>
      <c r="H28" s="4023"/>
      <c r="I28" s="4023"/>
      <c r="J28" s="4023"/>
      <c r="K28" s="4023"/>
      <c r="L28" s="4023"/>
      <c r="M28" s="4023"/>
      <c r="N28" s="4023"/>
      <c r="O28" s="4023"/>
      <c r="P28" s="4023"/>
      <c r="Q28" s="4023"/>
      <c r="R28" s="4023"/>
      <c r="S28" s="4023"/>
      <c r="T28" s="4023"/>
      <c r="U28" s="4023"/>
      <c r="V28" s="4023"/>
      <c r="W28" s="4023"/>
      <c r="X28" s="4023"/>
      <c r="Y28" s="4023"/>
      <c r="Z28" s="4023"/>
      <c r="AA28" s="4023"/>
      <c r="AB28" s="4023"/>
      <c r="AC28" s="4023"/>
      <c r="AD28" s="4023"/>
      <c r="AE28" s="4023"/>
      <c r="AF28" s="4023"/>
      <c r="AG28" s="4023"/>
      <c r="AH28" s="4023"/>
      <c r="AI28" s="4023"/>
      <c r="AJ28" s="4023"/>
      <c r="AK28" s="4023"/>
      <c r="AL28" s="4024"/>
      <c r="AM28" s="3760"/>
      <c r="AN28" s="3761"/>
      <c r="AO28" s="3762"/>
      <c r="AP28" s="3762"/>
      <c r="AQ28" s="3762"/>
      <c r="AR28" s="3762"/>
      <c r="AS28" s="3881"/>
      <c r="AT28" s="4018"/>
      <c r="AU28" s="4018"/>
      <c r="AV28" s="4018"/>
      <c r="AW28" s="4018"/>
      <c r="AX28" s="4018"/>
      <c r="AY28" s="4018"/>
      <c r="AZ28" s="4019"/>
    </row>
    <row r="29" spans="2:81" ht="18" customHeight="1" x14ac:dyDescent="0.2">
      <c r="B29" s="4027" t="s">
        <v>612</v>
      </c>
      <c r="C29" s="3897"/>
      <c r="D29" s="3897"/>
      <c r="E29" s="3897"/>
      <c r="F29" s="3897"/>
      <c r="G29" s="3897"/>
      <c r="H29" s="3897"/>
      <c r="I29" s="3897"/>
      <c r="J29" s="3897"/>
      <c r="K29" s="3897"/>
      <c r="L29" s="3897"/>
      <c r="M29" s="3897"/>
      <c r="N29" s="3897"/>
      <c r="O29" s="3897"/>
      <c r="P29" s="3897"/>
      <c r="Q29" s="3897"/>
      <c r="R29" s="3897"/>
      <c r="S29" s="3897"/>
      <c r="T29" s="3897"/>
      <c r="U29" s="3897"/>
      <c r="V29" s="3897"/>
      <c r="W29" s="3897"/>
      <c r="X29" s="3897"/>
      <c r="Y29" s="3897"/>
      <c r="Z29" s="3897"/>
      <c r="AA29" s="3897"/>
      <c r="AB29" s="3897"/>
      <c r="AC29" s="3897"/>
      <c r="AD29" s="3897"/>
      <c r="AE29" s="3897"/>
      <c r="AF29" s="3897"/>
      <c r="AG29" s="3897"/>
      <c r="AH29" s="3897"/>
      <c r="AI29" s="3897"/>
      <c r="AJ29" s="3897"/>
      <c r="AK29" s="3897"/>
      <c r="AL29" s="4041"/>
      <c r="AM29" s="3760"/>
      <c r="AN29" s="3761"/>
      <c r="AO29" s="3762" t="s">
        <v>853</v>
      </c>
      <c r="AP29" s="3762"/>
      <c r="AQ29" s="3762"/>
      <c r="AR29" s="3762"/>
      <c r="AS29" s="3881"/>
      <c r="AT29" s="3760"/>
      <c r="AU29" s="3761"/>
      <c r="AV29" s="3762" t="s">
        <v>854</v>
      </c>
      <c r="AW29" s="3762"/>
      <c r="AX29" s="3762"/>
      <c r="AY29" s="3762"/>
      <c r="AZ29" s="3763"/>
      <c r="BU29" s="381"/>
      <c r="BV29" s="381"/>
      <c r="BW29" s="381"/>
      <c r="BX29" s="381"/>
      <c r="BY29" s="381"/>
      <c r="BZ29" s="381"/>
      <c r="CA29" s="381"/>
      <c r="CB29" s="381"/>
      <c r="CC29" s="381"/>
    </row>
    <row r="30" spans="2:81" ht="15.75" customHeight="1" x14ac:dyDescent="0.2">
      <c r="B30" s="4012"/>
      <c r="C30" s="4013"/>
      <c r="D30" s="4013"/>
      <c r="E30" s="4013"/>
      <c r="F30" s="4013"/>
      <c r="G30" s="4013"/>
      <c r="H30" s="4013"/>
      <c r="I30" s="4013"/>
      <c r="J30" s="4013"/>
      <c r="K30" s="4013"/>
      <c r="L30" s="4013"/>
      <c r="M30" s="4013"/>
      <c r="N30" s="4013"/>
      <c r="O30" s="4013"/>
      <c r="P30" s="4013"/>
      <c r="Q30" s="4013"/>
      <c r="R30" s="4013"/>
      <c r="S30" s="4013"/>
      <c r="T30" s="4014"/>
      <c r="U30" s="4015" t="s">
        <v>611</v>
      </c>
      <c r="V30" s="4016"/>
      <c r="W30" s="4016"/>
      <c r="X30" s="4016"/>
      <c r="Y30" s="4016"/>
      <c r="Z30" s="4016"/>
      <c r="AA30" s="4016"/>
      <c r="AB30" s="4016"/>
      <c r="AC30" s="4016"/>
      <c r="AD30" s="4017"/>
      <c r="AE30" s="4015" t="s">
        <v>610</v>
      </c>
      <c r="AF30" s="4016"/>
      <c r="AG30" s="4016"/>
      <c r="AH30" s="4016"/>
      <c r="AI30" s="4016"/>
      <c r="AJ30" s="4016"/>
      <c r="AK30" s="4016"/>
      <c r="AL30" s="4016"/>
      <c r="AM30" s="4016"/>
      <c r="AN30" s="4017"/>
      <c r="AO30" s="4016" t="s">
        <v>609</v>
      </c>
      <c r="AP30" s="4016"/>
      <c r="AQ30" s="4016"/>
      <c r="AR30" s="4016"/>
      <c r="AS30" s="4016"/>
      <c r="AT30" s="4017"/>
      <c r="AU30" s="4015" t="s">
        <v>608</v>
      </c>
      <c r="AV30" s="4016"/>
      <c r="AW30" s="4016"/>
      <c r="AX30" s="4016"/>
      <c r="AY30" s="4016"/>
      <c r="AZ30" s="4031"/>
      <c r="BC30" s="823"/>
      <c r="BD30" s="823"/>
      <c r="BE30" s="823"/>
      <c r="BF30" s="823"/>
      <c r="BG30" s="823"/>
      <c r="BH30" s="823"/>
      <c r="BI30" s="823"/>
      <c r="BJ30" s="823"/>
      <c r="BK30" s="823"/>
      <c r="BL30" s="823"/>
      <c r="BM30" s="823"/>
      <c r="BN30" s="823"/>
      <c r="BO30" s="823"/>
      <c r="BP30" s="823"/>
      <c r="BQ30" s="823"/>
      <c r="BR30" s="823"/>
      <c r="BS30" s="823"/>
      <c r="BT30" s="823"/>
      <c r="BU30" s="3265"/>
      <c r="BV30" s="3265"/>
      <c r="BW30" s="3265"/>
      <c r="BX30" s="3265"/>
      <c r="BY30" s="3265"/>
      <c r="BZ30" s="3265"/>
      <c r="CA30" s="3265"/>
      <c r="CB30" s="3265"/>
      <c r="CC30" s="3265"/>
    </row>
    <row r="31" spans="2:81" ht="18" customHeight="1" x14ac:dyDescent="0.2">
      <c r="B31" s="4010" t="s">
        <v>607</v>
      </c>
      <c r="C31" s="3406"/>
      <c r="D31" s="3406"/>
      <c r="E31" s="3406"/>
      <c r="F31" s="3406"/>
      <c r="G31" s="3406"/>
      <c r="H31" s="3406"/>
      <c r="I31" s="3406"/>
      <c r="J31" s="3406"/>
      <c r="K31" s="3406"/>
      <c r="L31" s="3406"/>
      <c r="M31" s="3406"/>
      <c r="N31" s="3406"/>
      <c r="O31" s="3406"/>
      <c r="P31" s="3406"/>
      <c r="Q31" s="3406"/>
      <c r="R31" s="3406"/>
      <c r="S31" s="3406"/>
      <c r="T31" s="4011"/>
      <c r="U31" s="3883" t="s">
        <v>606</v>
      </c>
      <c r="V31" s="3884"/>
      <c r="W31" s="3884"/>
      <c r="X31" s="3884"/>
      <c r="Y31" s="3884"/>
      <c r="Z31" s="4009"/>
      <c r="AA31" s="3883" t="s">
        <v>605</v>
      </c>
      <c r="AB31" s="3884"/>
      <c r="AC31" s="3884"/>
      <c r="AD31" s="4009"/>
      <c r="AE31" s="3883" t="s">
        <v>606</v>
      </c>
      <c r="AF31" s="3884"/>
      <c r="AG31" s="3884"/>
      <c r="AH31" s="3884"/>
      <c r="AI31" s="3884"/>
      <c r="AJ31" s="4009"/>
      <c r="AK31" s="3883" t="s">
        <v>605</v>
      </c>
      <c r="AL31" s="3884"/>
      <c r="AM31" s="3884"/>
      <c r="AN31" s="4009"/>
      <c r="AO31" s="3883" t="s">
        <v>604</v>
      </c>
      <c r="AP31" s="3884"/>
      <c r="AQ31" s="3884"/>
      <c r="AR31" s="3884"/>
      <c r="AS31" s="3884"/>
      <c r="AT31" s="4009"/>
      <c r="AU31" s="3883" t="s">
        <v>603</v>
      </c>
      <c r="AV31" s="3884"/>
      <c r="AW31" s="3884"/>
      <c r="AX31" s="3884"/>
      <c r="AY31" s="3884"/>
      <c r="AZ31" s="3885"/>
      <c r="BC31" s="823"/>
      <c r="BD31" s="823"/>
      <c r="BE31" s="823"/>
      <c r="BF31" s="823"/>
      <c r="BG31" s="823"/>
      <c r="BH31" s="823"/>
      <c r="BI31" s="823"/>
      <c r="BJ31" s="823"/>
      <c r="BK31" s="823"/>
      <c r="BL31" s="823"/>
      <c r="BM31" s="823"/>
      <c r="BN31" s="823"/>
      <c r="BO31" s="823"/>
      <c r="BP31" s="823"/>
      <c r="BQ31" s="823"/>
      <c r="BR31" s="823"/>
      <c r="BS31" s="823"/>
      <c r="BT31" s="823"/>
      <c r="BU31" s="4130"/>
      <c r="BV31" s="4130"/>
      <c r="BW31" s="4130"/>
      <c r="BX31" s="4130"/>
      <c r="BY31" s="4130"/>
      <c r="BZ31" s="4130"/>
      <c r="CA31" s="4130"/>
      <c r="CB31" s="4130"/>
      <c r="CC31" s="4130"/>
    </row>
    <row r="32" spans="2:81" ht="21" customHeight="1" x14ac:dyDescent="0.2">
      <c r="B32" s="4034"/>
      <c r="C32" s="4035"/>
      <c r="D32" s="4039" t="s">
        <v>602</v>
      </c>
      <c r="E32" s="4039"/>
      <c r="F32" s="4039"/>
      <c r="G32" s="4039"/>
      <c r="H32" s="4039"/>
      <c r="I32" s="4039"/>
      <c r="J32" s="4039"/>
      <c r="K32" s="4039"/>
      <c r="L32" s="4039"/>
      <c r="M32" s="4039"/>
      <c r="N32" s="4039"/>
      <c r="O32" s="4039"/>
      <c r="P32" s="4039"/>
      <c r="Q32" s="4039"/>
      <c r="R32" s="4039"/>
      <c r="S32" s="4039"/>
      <c r="T32" s="4040"/>
      <c r="U32" s="3886">
        <v>1.25</v>
      </c>
      <c r="V32" s="3887"/>
      <c r="W32" s="3887"/>
      <c r="X32" s="3887"/>
      <c r="Y32" s="3887"/>
      <c r="Z32" s="3888"/>
      <c r="AA32" s="3889">
        <v>0.1</v>
      </c>
      <c r="AB32" s="3890"/>
      <c r="AC32" s="3890"/>
      <c r="AD32" s="3891"/>
      <c r="AE32" s="3886"/>
      <c r="AF32" s="3887"/>
      <c r="AG32" s="3887"/>
      <c r="AH32" s="3887"/>
      <c r="AI32" s="3887"/>
      <c r="AJ32" s="3888"/>
      <c r="AK32" s="3889">
        <v>0.1</v>
      </c>
      <c r="AL32" s="3890"/>
      <c r="AM32" s="3890"/>
      <c r="AN32" s="3891"/>
      <c r="AO32" s="3892"/>
      <c r="AP32" s="3893"/>
      <c r="AQ32" s="3893"/>
      <c r="AR32" s="3893"/>
      <c r="AS32" s="3893"/>
      <c r="AT32" s="3894"/>
      <c r="AU32" s="3892"/>
      <c r="AV32" s="3893"/>
      <c r="AW32" s="3893"/>
      <c r="AX32" s="3893"/>
      <c r="AY32" s="3893"/>
      <c r="AZ32" s="3895"/>
      <c r="BC32" s="832"/>
      <c r="BD32" s="832"/>
      <c r="BE32" s="825"/>
      <c r="BF32" s="825"/>
      <c r="BG32" s="825"/>
      <c r="BH32" s="825"/>
      <c r="BI32" s="825"/>
      <c r="BJ32" s="825"/>
      <c r="BK32" s="825"/>
      <c r="BL32" s="825"/>
      <c r="BM32" s="825"/>
      <c r="BN32" s="825"/>
      <c r="BO32" s="825"/>
      <c r="BP32" s="825"/>
      <c r="BQ32" s="825"/>
      <c r="BR32" s="825"/>
      <c r="BS32" s="825"/>
      <c r="BT32" s="825"/>
      <c r="BU32" s="4130"/>
      <c r="BV32" s="4130"/>
      <c r="BW32" s="4130"/>
      <c r="BX32" s="4130"/>
      <c r="BY32" s="4130"/>
      <c r="BZ32" s="4130"/>
      <c r="CA32" s="4130"/>
      <c r="CB32" s="4130"/>
      <c r="CC32" s="4130"/>
    </row>
    <row r="33" spans="2:81" ht="21" customHeight="1" x14ac:dyDescent="0.2">
      <c r="B33" s="3925"/>
      <c r="C33" s="3147"/>
      <c r="D33" s="3915" t="s">
        <v>601</v>
      </c>
      <c r="E33" s="3915"/>
      <c r="F33" s="3915"/>
      <c r="G33" s="3915"/>
      <c r="H33" s="3915"/>
      <c r="I33" s="3915"/>
      <c r="J33" s="3915"/>
      <c r="K33" s="3915"/>
      <c r="L33" s="3915"/>
      <c r="M33" s="3915"/>
      <c r="N33" s="3915"/>
      <c r="O33" s="3915"/>
      <c r="P33" s="3915"/>
      <c r="Q33" s="3915"/>
      <c r="R33" s="3915"/>
      <c r="S33" s="3915"/>
      <c r="T33" s="3916"/>
      <c r="U33" s="3906">
        <v>1.1000000000000001</v>
      </c>
      <c r="V33" s="3907"/>
      <c r="W33" s="3907"/>
      <c r="X33" s="3907"/>
      <c r="Y33" s="3907"/>
      <c r="Z33" s="3908"/>
      <c r="AA33" s="3917">
        <v>0.1</v>
      </c>
      <c r="AB33" s="3918"/>
      <c r="AC33" s="3918"/>
      <c r="AD33" s="3919"/>
      <c r="AE33" s="3906"/>
      <c r="AF33" s="3907"/>
      <c r="AG33" s="3907"/>
      <c r="AH33" s="3907"/>
      <c r="AI33" s="3907"/>
      <c r="AJ33" s="3908"/>
      <c r="AK33" s="3917">
        <v>0.1</v>
      </c>
      <c r="AL33" s="3918"/>
      <c r="AM33" s="3918"/>
      <c r="AN33" s="3919"/>
      <c r="AO33" s="3896"/>
      <c r="AP33" s="3897"/>
      <c r="AQ33" s="3897"/>
      <c r="AR33" s="3897"/>
      <c r="AS33" s="3897"/>
      <c r="AT33" s="3938"/>
      <c r="AU33" s="3896"/>
      <c r="AV33" s="3897"/>
      <c r="AW33" s="3897"/>
      <c r="AX33" s="3897"/>
      <c r="AY33" s="3897"/>
      <c r="AZ33" s="3898"/>
      <c r="BC33" s="832"/>
      <c r="BD33" s="832"/>
      <c r="BE33" s="825"/>
      <c r="BF33" s="825"/>
      <c r="BG33" s="825"/>
      <c r="BH33" s="825"/>
      <c r="BI33" s="825"/>
      <c r="BJ33" s="825"/>
      <c r="BK33" s="825"/>
      <c r="BL33" s="825"/>
      <c r="BM33" s="825"/>
      <c r="BN33" s="825"/>
      <c r="BO33" s="825"/>
      <c r="BP33" s="825"/>
      <c r="BQ33" s="825"/>
      <c r="BR33" s="825"/>
      <c r="BS33" s="825"/>
      <c r="BT33" s="825"/>
      <c r="BU33" s="4130"/>
      <c r="BV33" s="4130"/>
      <c r="BW33" s="4130"/>
      <c r="BX33" s="4130"/>
      <c r="BY33" s="4130"/>
      <c r="BZ33" s="4130"/>
      <c r="CA33" s="4130"/>
      <c r="CB33" s="4130"/>
      <c r="CC33" s="4130"/>
    </row>
    <row r="34" spans="2:81" ht="21" customHeight="1" x14ac:dyDescent="0.2">
      <c r="B34" s="3925"/>
      <c r="C34" s="3147"/>
      <c r="D34" s="3915" t="s">
        <v>600</v>
      </c>
      <c r="E34" s="3915"/>
      <c r="F34" s="3915"/>
      <c r="G34" s="3915"/>
      <c r="H34" s="3915"/>
      <c r="I34" s="3915"/>
      <c r="J34" s="3915"/>
      <c r="K34" s="3915"/>
      <c r="L34" s="3915"/>
      <c r="M34" s="3915"/>
      <c r="N34" s="3915"/>
      <c r="O34" s="3915"/>
      <c r="P34" s="3915"/>
      <c r="Q34" s="3915"/>
      <c r="R34" s="3915"/>
      <c r="S34" s="3915"/>
      <c r="T34" s="3916"/>
      <c r="U34" s="3909">
        <v>0.8</v>
      </c>
      <c r="V34" s="3910"/>
      <c r="W34" s="3910"/>
      <c r="X34" s="3910"/>
      <c r="Y34" s="3910"/>
      <c r="Z34" s="3911"/>
      <c r="AA34" s="3903"/>
      <c r="AB34" s="3904"/>
      <c r="AC34" s="3904"/>
      <c r="AD34" s="3905"/>
      <c r="AE34" s="4127"/>
      <c r="AF34" s="4128"/>
      <c r="AG34" s="4128"/>
      <c r="AH34" s="4128"/>
      <c r="AI34" s="4128"/>
      <c r="AJ34" s="4129"/>
      <c r="AK34" s="3903"/>
      <c r="AL34" s="3904"/>
      <c r="AM34" s="3904"/>
      <c r="AN34" s="3905"/>
      <c r="AO34" s="3879"/>
      <c r="AP34" s="3147"/>
      <c r="AQ34" s="3147"/>
      <c r="AR34" s="3147"/>
      <c r="AS34" s="3147"/>
      <c r="AT34" s="3882"/>
      <c r="AU34" s="3879"/>
      <c r="AV34" s="3147"/>
      <c r="AW34" s="3147"/>
      <c r="AX34" s="3147"/>
      <c r="AY34" s="3147"/>
      <c r="AZ34" s="3880"/>
      <c r="BC34" s="832"/>
      <c r="BD34" s="832"/>
      <c r="BE34" s="825"/>
      <c r="BF34" s="825"/>
      <c r="BG34" s="825"/>
      <c r="BH34" s="825"/>
      <c r="BI34" s="825"/>
      <c r="BJ34" s="825"/>
      <c r="BK34" s="825"/>
      <c r="BL34" s="825"/>
      <c r="BM34" s="825"/>
      <c r="BN34" s="825"/>
      <c r="BO34" s="825"/>
      <c r="BP34" s="825"/>
      <c r="BQ34" s="825"/>
      <c r="BR34" s="825"/>
      <c r="BS34" s="825"/>
      <c r="BT34" s="825"/>
      <c r="BU34" s="4130"/>
      <c r="BV34" s="4130"/>
      <c r="BW34" s="4130"/>
      <c r="BX34" s="4130"/>
      <c r="BY34" s="4130"/>
      <c r="BZ34" s="4130"/>
      <c r="CA34" s="4130"/>
      <c r="CB34" s="4130"/>
      <c r="CC34" s="4130"/>
    </row>
    <row r="35" spans="2:81" s="827" customFormat="1" ht="21" customHeight="1" x14ac:dyDescent="0.2">
      <c r="B35" s="3925"/>
      <c r="C35" s="3147"/>
      <c r="D35" s="3915" t="s">
        <v>923</v>
      </c>
      <c r="E35" s="3915"/>
      <c r="F35" s="3915"/>
      <c r="G35" s="3915"/>
      <c r="H35" s="3915"/>
      <c r="I35" s="3915"/>
      <c r="J35" s="3915"/>
      <c r="K35" s="3915"/>
      <c r="L35" s="3915"/>
      <c r="M35" s="3915"/>
      <c r="N35" s="3915"/>
      <c r="O35" s="3915"/>
      <c r="P35" s="3915"/>
      <c r="Q35" s="3915"/>
      <c r="R35" s="3915"/>
      <c r="S35" s="3915"/>
      <c r="T35" s="3916"/>
      <c r="U35" s="3906"/>
      <c r="V35" s="3907"/>
      <c r="W35" s="3907"/>
      <c r="X35" s="3907"/>
      <c r="Y35" s="3907"/>
      <c r="Z35" s="3908"/>
      <c r="AA35" s="3903"/>
      <c r="AB35" s="3904"/>
      <c r="AC35" s="3904"/>
      <c r="AD35" s="3905"/>
      <c r="AE35" s="3906"/>
      <c r="AF35" s="3907"/>
      <c r="AG35" s="3907"/>
      <c r="AH35" s="3907"/>
      <c r="AI35" s="3907"/>
      <c r="AJ35" s="3908"/>
      <c r="AK35" s="3903"/>
      <c r="AL35" s="3904"/>
      <c r="AM35" s="3904"/>
      <c r="AN35" s="3905"/>
      <c r="AO35" s="3879"/>
      <c r="AP35" s="3147"/>
      <c r="AQ35" s="3147"/>
      <c r="AR35" s="3147"/>
      <c r="AS35" s="3147"/>
      <c r="AT35" s="3882"/>
      <c r="AU35" s="3879"/>
      <c r="AV35" s="3147"/>
      <c r="AW35" s="3147"/>
      <c r="AX35" s="3147"/>
      <c r="AY35" s="3147"/>
      <c r="AZ35" s="3880"/>
      <c r="BC35" s="831"/>
      <c r="BD35" s="831"/>
      <c r="BE35" s="824"/>
      <c r="BF35" s="824"/>
      <c r="BG35" s="824"/>
      <c r="BH35" s="824"/>
      <c r="BI35" s="824"/>
      <c r="BJ35" s="824"/>
      <c r="BK35" s="824"/>
      <c r="BL35" s="824"/>
      <c r="BM35" s="824"/>
      <c r="BN35" s="824"/>
      <c r="BO35" s="825"/>
      <c r="BP35" s="825"/>
      <c r="BQ35" s="825"/>
      <c r="BR35" s="825"/>
      <c r="BS35" s="825"/>
      <c r="BT35" s="825"/>
      <c r="BU35" s="826"/>
      <c r="BV35" s="826"/>
      <c r="BW35" s="826"/>
      <c r="BX35" s="826"/>
      <c r="BY35" s="826"/>
      <c r="BZ35" s="826"/>
      <c r="CA35" s="826"/>
      <c r="CB35" s="826"/>
      <c r="CC35" s="826"/>
    </row>
    <row r="36" spans="2:81" ht="21" customHeight="1" x14ac:dyDescent="0.2">
      <c r="B36" s="3925"/>
      <c r="C36" s="3147"/>
      <c r="D36" s="3915" t="s">
        <v>599</v>
      </c>
      <c r="E36" s="3915"/>
      <c r="F36" s="3915"/>
      <c r="G36" s="3915"/>
      <c r="H36" s="3915"/>
      <c r="I36" s="3915"/>
      <c r="J36" s="3915"/>
      <c r="K36" s="3915"/>
      <c r="L36" s="3915"/>
      <c r="M36" s="3915"/>
      <c r="N36" s="3915"/>
      <c r="O36" s="3915"/>
      <c r="P36" s="3915"/>
      <c r="Q36" s="3915"/>
      <c r="R36" s="3915"/>
      <c r="S36" s="3915"/>
      <c r="T36" s="3916"/>
      <c r="U36" s="3917">
        <v>51.5</v>
      </c>
      <c r="V36" s="3918"/>
      <c r="W36" s="3918"/>
      <c r="X36" s="3918"/>
      <c r="Y36" s="3918"/>
      <c r="Z36" s="3919"/>
      <c r="AA36" s="3917">
        <v>0.1</v>
      </c>
      <c r="AB36" s="3918"/>
      <c r="AC36" s="3918"/>
      <c r="AD36" s="3919"/>
      <c r="AE36" s="3917">
        <v>51.5</v>
      </c>
      <c r="AF36" s="3918"/>
      <c r="AG36" s="3918"/>
      <c r="AH36" s="3918"/>
      <c r="AI36" s="3918"/>
      <c r="AJ36" s="3919"/>
      <c r="AK36" s="3917">
        <v>0.1</v>
      </c>
      <c r="AL36" s="3918"/>
      <c r="AM36" s="3918"/>
      <c r="AN36" s="3919"/>
      <c r="AO36" s="3896"/>
      <c r="AP36" s="3897"/>
      <c r="AQ36" s="3897"/>
      <c r="AR36" s="3897"/>
      <c r="AS36" s="3897"/>
      <c r="AT36" s="3938"/>
      <c r="AU36" s="3896"/>
      <c r="AV36" s="3897"/>
      <c r="AW36" s="3897"/>
      <c r="AX36" s="3897"/>
      <c r="AY36" s="3897"/>
      <c r="AZ36" s="3898"/>
      <c r="BC36" s="832"/>
      <c r="BD36" s="832"/>
      <c r="BE36" s="825"/>
      <c r="BF36" s="825"/>
      <c r="BG36" s="825"/>
      <c r="BH36" s="825"/>
      <c r="BI36" s="825"/>
      <c r="BJ36" s="825"/>
      <c r="BK36" s="825"/>
      <c r="BL36" s="825"/>
      <c r="BM36" s="825"/>
      <c r="BN36" s="825"/>
      <c r="BO36" s="825"/>
      <c r="BP36" s="825"/>
      <c r="BQ36" s="825"/>
      <c r="BR36" s="825"/>
      <c r="BS36" s="825"/>
      <c r="BT36" s="825"/>
      <c r="BU36" s="4130"/>
      <c r="BV36" s="4130"/>
      <c r="BW36" s="4130"/>
      <c r="BX36" s="4130"/>
      <c r="BY36" s="4130"/>
      <c r="BZ36" s="4130"/>
      <c r="CA36" s="4130"/>
      <c r="CB36" s="4130"/>
      <c r="CC36" s="4130"/>
    </row>
    <row r="37" spans="2:81" ht="21" customHeight="1" thickBot="1" x14ac:dyDescent="0.25">
      <c r="B37" s="4050"/>
      <c r="C37" s="1795"/>
      <c r="D37" s="4162" t="s">
        <v>598</v>
      </c>
      <c r="E37" s="4162"/>
      <c r="F37" s="4162"/>
      <c r="G37" s="4162"/>
      <c r="H37" s="4162"/>
      <c r="I37" s="4162"/>
      <c r="J37" s="4162"/>
      <c r="K37" s="4162"/>
      <c r="L37" s="4162"/>
      <c r="M37" s="4162"/>
      <c r="N37" s="4162"/>
      <c r="O37" s="4162"/>
      <c r="P37" s="4162"/>
      <c r="Q37" s="4162"/>
      <c r="R37" s="4162"/>
      <c r="S37" s="4162"/>
      <c r="T37" s="4163"/>
      <c r="U37" s="4132">
        <v>47.5</v>
      </c>
      <c r="V37" s="4133"/>
      <c r="W37" s="4133"/>
      <c r="X37" s="4133"/>
      <c r="Y37" s="4133"/>
      <c r="Z37" s="4134"/>
      <c r="AA37" s="4132">
        <v>0.1</v>
      </c>
      <c r="AB37" s="4133"/>
      <c r="AC37" s="4133"/>
      <c r="AD37" s="4134"/>
      <c r="AE37" s="4132">
        <v>47.5</v>
      </c>
      <c r="AF37" s="4133"/>
      <c r="AG37" s="4133"/>
      <c r="AH37" s="4133"/>
      <c r="AI37" s="4133"/>
      <c r="AJ37" s="4134"/>
      <c r="AK37" s="4132">
        <v>0.1</v>
      </c>
      <c r="AL37" s="4133"/>
      <c r="AM37" s="4133"/>
      <c r="AN37" s="4134"/>
      <c r="AO37" s="4043"/>
      <c r="AP37" s="4044"/>
      <c r="AQ37" s="4044"/>
      <c r="AR37" s="4044"/>
      <c r="AS37" s="4044"/>
      <c r="AT37" s="4131"/>
      <c r="AU37" s="4043"/>
      <c r="AV37" s="4044"/>
      <c r="AW37" s="4044"/>
      <c r="AX37" s="4044"/>
      <c r="AY37" s="4044"/>
      <c r="AZ37" s="4045"/>
      <c r="BC37" s="832"/>
      <c r="BD37" s="832"/>
      <c r="BE37" s="825"/>
      <c r="BF37" s="825"/>
      <c r="BG37" s="825"/>
      <c r="BH37" s="825"/>
      <c r="BI37" s="825"/>
      <c r="BJ37" s="825"/>
      <c r="BK37" s="825"/>
      <c r="BL37" s="825"/>
      <c r="BM37" s="825"/>
      <c r="BN37" s="825"/>
      <c r="BO37" s="825"/>
      <c r="BP37" s="825"/>
      <c r="BQ37" s="825"/>
      <c r="BR37" s="825"/>
      <c r="BS37" s="825"/>
      <c r="BT37" s="825"/>
      <c r="BU37" s="4130"/>
      <c r="BV37" s="4130"/>
      <c r="BW37" s="4130"/>
      <c r="BX37" s="4130"/>
      <c r="BY37" s="4130"/>
      <c r="BZ37" s="4130"/>
      <c r="CA37" s="4130"/>
      <c r="CB37" s="4130"/>
      <c r="CC37" s="4130"/>
    </row>
    <row r="38" spans="2:81" s="233" customFormat="1" ht="23.25" customHeight="1" x14ac:dyDescent="0.2">
      <c r="B38" s="4160" t="s">
        <v>916</v>
      </c>
      <c r="C38" s="4161"/>
      <c r="D38" s="4161"/>
      <c r="E38" s="4161"/>
      <c r="F38" s="4161"/>
      <c r="G38" s="4161"/>
      <c r="H38" s="4161"/>
      <c r="I38" s="4161"/>
      <c r="J38" s="4161"/>
      <c r="K38" s="4161"/>
      <c r="L38" s="4161"/>
      <c r="M38" s="4161"/>
      <c r="N38" s="4161"/>
      <c r="O38" s="4161"/>
      <c r="P38" s="4161"/>
      <c r="Q38" s="4161"/>
      <c r="R38" s="4161"/>
      <c r="S38" s="4161"/>
      <c r="T38" s="4161"/>
      <c r="U38" s="4161"/>
      <c r="V38" s="4161"/>
      <c r="W38" s="4161"/>
      <c r="X38" s="4161"/>
      <c r="Y38" s="4161"/>
      <c r="Z38" s="4161"/>
      <c r="AA38" s="4161"/>
      <c r="AB38" s="4161"/>
      <c r="AC38" s="4161"/>
      <c r="AD38" s="4161"/>
      <c r="AE38" s="4161"/>
      <c r="AF38" s="4161"/>
      <c r="AG38" s="4161"/>
      <c r="AH38" s="4161"/>
      <c r="AI38" s="4161"/>
      <c r="AJ38" s="4161"/>
      <c r="AK38" s="4161"/>
      <c r="AL38" s="4161"/>
      <c r="AM38" s="4161"/>
      <c r="AN38" s="4161"/>
      <c r="AO38" s="4161"/>
      <c r="AP38" s="4161"/>
      <c r="AQ38" s="4161"/>
      <c r="AR38" s="4161"/>
      <c r="AS38" s="4161"/>
      <c r="AT38" s="4161"/>
      <c r="AU38" s="4161"/>
      <c r="AV38" s="4161"/>
      <c r="AW38" s="805" t="s">
        <v>83</v>
      </c>
      <c r="AX38" s="806" t="s">
        <v>11</v>
      </c>
      <c r="AY38" s="807">
        <v>2</v>
      </c>
      <c r="AZ38" s="808"/>
      <c r="BC38" s="830"/>
      <c r="BD38" s="830"/>
      <c r="BE38" s="830"/>
      <c r="BF38" s="830"/>
      <c r="BG38" s="830"/>
      <c r="BH38" s="830"/>
      <c r="BI38" s="830"/>
      <c r="BJ38" s="830"/>
      <c r="BK38" s="830"/>
      <c r="BL38" s="830"/>
      <c r="BM38" s="830"/>
      <c r="BN38" s="830"/>
      <c r="BO38" s="828"/>
      <c r="BP38" s="828"/>
      <c r="BQ38" s="828"/>
      <c r="BR38" s="828"/>
      <c r="BS38" s="828"/>
      <c r="BT38" s="828"/>
      <c r="BU38" s="360"/>
      <c r="BV38" s="360"/>
      <c r="BW38" s="360"/>
      <c r="BX38" s="360"/>
      <c r="BY38" s="360"/>
      <c r="BZ38" s="360"/>
      <c r="CA38" s="360"/>
      <c r="CB38" s="360"/>
      <c r="CC38" s="360"/>
    </row>
    <row r="39" spans="2:81" s="233" customFormat="1" ht="23.25" customHeight="1" thickBot="1" x14ac:dyDescent="0.25">
      <c r="B39" s="4112" t="s">
        <v>617</v>
      </c>
      <c r="C39" s="4113"/>
      <c r="D39" s="4113"/>
      <c r="E39" s="4113"/>
      <c r="F39" s="4113"/>
      <c r="G39" s="4113"/>
      <c r="H39" s="4113"/>
      <c r="I39" s="4113"/>
      <c r="J39" s="4113"/>
      <c r="K39" s="4113"/>
      <c r="L39" s="4113"/>
      <c r="M39" s="4113"/>
      <c r="N39" s="4113"/>
      <c r="O39" s="4113"/>
      <c r="P39" s="4113"/>
      <c r="Q39" s="4113"/>
      <c r="R39" s="4113"/>
      <c r="S39" s="4113"/>
      <c r="T39" s="4113"/>
      <c r="U39" s="4113"/>
      <c r="V39" s="4113"/>
      <c r="W39" s="4113"/>
      <c r="X39" s="4113"/>
      <c r="Y39" s="4113"/>
      <c r="Z39" s="4113"/>
      <c r="AA39" s="4113"/>
      <c r="AB39" s="4113"/>
      <c r="AC39" s="4113"/>
      <c r="AD39" s="4113"/>
      <c r="AE39" s="4113"/>
      <c r="AF39" s="4113"/>
      <c r="AG39" s="4113"/>
      <c r="AH39" s="4113"/>
      <c r="AI39" s="4113"/>
      <c r="AJ39" s="4113"/>
      <c r="AK39" s="4113"/>
      <c r="AL39" s="4113"/>
      <c r="AM39" s="4113"/>
      <c r="AN39" s="4113"/>
      <c r="AO39" s="4113"/>
      <c r="AP39" s="4114"/>
      <c r="AQ39" s="2947" t="s">
        <v>25</v>
      </c>
      <c r="AR39" s="2948"/>
      <c r="AS39" s="2948"/>
      <c r="AT39" s="2948"/>
      <c r="AU39" s="2948"/>
      <c r="AV39" s="2948"/>
      <c r="AW39" s="2948"/>
      <c r="AX39" s="4087">
        <f>AX2</f>
        <v>1</v>
      </c>
      <c r="AY39" s="4087"/>
      <c r="AZ39" s="815"/>
      <c r="BC39" s="830"/>
      <c r="BD39" s="830"/>
      <c r="BE39" s="830"/>
      <c r="BF39" s="830"/>
      <c r="BG39" s="830"/>
      <c r="BH39" s="830"/>
      <c r="BI39" s="830"/>
      <c r="BJ39" s="830"/>
      <c r="BK39" s="830"/>
      <c r="BL39" s="830"/>
      <c r="BM39" s="830"/>
      <c r="BN39" s="830"/>
      <c r="BO39" s="828"/>
      <c r="BP39" s="828"/>
      <c r="BQ39" s="828"/>
      <c r="BR39" s="828"/>
      <c r="BS39" s="828"/>
      <c r="BT39" s="828"/>
    </row>
    <row r="40" spans="2:81" s="233" customFormat="1" ht="18" customHeight="1" x14ac:dyDescent="0.2">
      <c r="B40" s="2934" t="s">
        <v>43</v>
      </c>
      <c r="C40" s="2935"/>
      <c r="D40" s="2935"/>
      <c r="E40" s="2935"/>
      <c r="F40" s="2935"/>
      <c r="G40" s="2935"/>
      <c r="H40" s="2935"/>
      <c r="I40" s="2935"/>
      <c r="J40" s="2935"/>
      <c r="K40" s="2935"/>
      <c r="L40" s="2935"/>
      <c r="M40" s="2935"/>
      <c r="N40" s="2935"/>
      <c r="O40" s="2935"/>
      <c r="P40" s="2935"/>
      <c r="Q40" s="751"/>
      <c r="R40" s="4102">
        <f>R3</f>
        <v>0</v>
      </c>
      <c r="S40" s="4102"/>
      <c r="T40" s="4102"/>
      <c r="U40" s="4102"/>
      <c r="V40" s="4102"/>
      <c r="W40" s="4102"/>
      <c r="X40" s="4103"/>
      <c r="Y40" s="4088" t="s">
        <v>241</v>
      </c>
      <c r="Z40" s="4089"/>
      <c r="AA40" s="4089"/>
      <c r="AB40" s="4089"/>
      <c r="AC40" s="4089"/>
      <c r="AD40" s="4089"/>
      <c r="AE40" s="4089"/>
      <c r="AF40" s="4089"/>
      <c r="AG40" s="4089"/>
      <c r="AH40" s="4089"/>
      <c r="AI40" s="4089"/>
      <c r="AJ40" s="4089"/>
      <c r="AK40" s="4089"/>
      <c r="AL40" s="4089"/>
      <c r="AM40" s="4089"/>
      <c r="AN40" s="4089"/>
      <c r="AO40" s="4089"/>
      <c r="AP40" s="4089"/>
      <c r="AQ40" s="4089"/>
      <c r="AR40" s="4089"/>
      <c r="AS40" s="1238">
        <f>Tabelle1!D6</f>
        <v>0</v>
      </c>
      <c r="AT40" s="1238"/>
      <c r="AU40" s="1238"/>
      <c r="AV40" s="1239"/>
      <c r="AW40" s="843" t="s">
        <v>11</v>
      </c>
      <c r="AX40" s="1425">
        <f>Tabelle1!F6</f>
        <v>0</v>
      </c>
      <c r="AY40" s="1426"/>
      <c r="AZ40" s="1426"/>
      <c r="BA40" s="845"/>
      <c r="BB40" s="846"/>
      <c r="BC40" s="830"/>
      <c r="BD40" s="830"/>
      <c r="BE40" s="830"/>
      <c r="BF40" s="830"/>
      <c r="BG40" s="830"/>
      <c r="BH40" s="830"/>
      <c r="BI40" s="830"/>
      <c r="BJ40" s="830"/>
      <c r="BK40" s="830"/>
      <c r="BL40" s="830"/>
      <c r="BM40" s="830"/>
      <c r="BN40" s="830"/>
      <c r="BO40" s="828"/>
      <c r="BP40" s="828"/>
      <c r="BQ40" s="828"/>
      <c r="BR40" s="828"/>
      <c r="BS40" s="828"/>
      <c r="BT40" s="828"/>
    </row>
    <row r="41" spans="2:81" ht="18" customHeight="1" x14ac:dyDescent="0.2">
      <c r="B41" s="2954" t="s">
        <v>3</v>
      </c>
      <c r="C41" s="2955"/>
      <c r="D41" s="2955"/>
      <c r="E41" s="2955"/>
      <c r="F41" s="2955"/>
      <c r="G41" s="2955"/>
      <c r="H41" s="2955"/>
      <c r="I41" s="2955"/>
      <c r="J41" s="2955"/>
      <c r="K41" s="2955"/>
      <c r="L41" s="2956"/>
      <c r="M41" s="2949" t="s">
        <v>4</v>
      </c>
      <c r="N41" s="2950"/>
      <c r="O41" s="2950"/>
      <c r="P41" s="2950"/>
      <c r="Q41" s="2950"/>
      <c r="R41" s="2950"/>
      <c r="S41" s="2950"/>
      <c r="T41" s="2950"/>
      <c r="U41" s="2950"/>
      <c r="V41" s="2950"/>
      <c r="W41" s="2950"/>
      <c r="X41" s="2950"/>
      <c r="Y41" s="379"/>
      <c r="Z41" s="3588">
        <f>Z4</f>
        <v>0</v>
      </c>
      <c r="AA41" s="3588"/>
      <c r="AB41" s="3588"/>
      <c r="AC41" s="3588"/>
      <c r="AD41" s="3588"/>
      <c r="AE41" s="3588"/>
      <c r="AF41" s="3588"/>
      <c r="AG41" s="3588"/>
      <c r="AH41" s="3588"/>
      <c r="AI41" s="3588"/>
      <c r="AJ41" s="3588"/>
      <c r="AK41" s="3588"/>
      <c r="AL41" s="3588"/>
      <c r="AM41" s="3588"/>
      <c r="AN41" s="3588"/>
      <c r="AO41" s="3588"/>
      <c r="AP41" s="3588"/>
      <c r="AQ41" s="3588"/>
      <c r="AR41" s="3588"/>
      <c r="AS41" s="3588"/>
      <c r="AT41" s="3588"/>
      <c r="AU41" s="3588"/>
      <c r="AV41" s="3588"/>
      <c r="AW41" s="3588"/>
      <c r="AX41" s="3588"/>
      <c r="AY41" s="3588"/>
      <c r="AZ41" s="3589"/>
    </row>
    <row r="42" spans="2:81" ht="18" customHeight="1" x14ac:dyDescent="0.2">
      <c r="B42" s="2936"/>
      <c r="C42" s="2937"/>
      <c r="D42" s="2937"/>
      <c r="E42" s="2937"/>
      <c r="F42" s="2937"/>
      <c r="G42" s="2937"/>
      <c r="H42" s="2937"/>
      <c r="I42" s="2937"/>
      <c r="J42" s="2937"/>
      <c r="K42" s="2937"/>
      <c r="L42" s="2938"/>
      <c r="M42" s="3016" t="s">
        <v>5</v>
      </c>
      <c r="N42" s="3017"/>
      <c r="O42" s="3017"/>
      <c r="P42" s="3017"/>
      <c r="Q42" s="3017"/>
      <c r="R42" s="3017"/>
      <c r="S42" s="3017"/>
      <c r="T42" s="3017"/>
      <c r="U42" s="3017"/>
      <c r="V42" s="3017"/>
      <c r="W42" s="3017"/>
      <c r="X42" s="3017"/>
      <c r="Y42" s="2962" t="s">
        <v>59</v>
      </c>
      <c r="Z42" s="2963"/>
      <c r="AA42" s="856"/>
      <c r="AB42" s="3530">
        <v>99310</v>
      </c>
      <c r="AC42" s="3530"/>
      <c r="AD42" s="3530"/>
      <c r="AE42" s="3530"/>
      <c r="AF42" s="247"/>
      <c r="AG42" s="3017" t="s">
        <v>0</v>
      </c>
      <c r="AH42" s="3017"/>
      <c r="AI42" s="3017"/>
      <c r="AJ42" s="3017"/>
      <c r="AK42" s="3017"/>
      <c r="AL42" s="3017"/>
      <c r="AM42" s="3017"/>
      <c r="AN42" s="3017"/>
      <c r="AO42" s="3017"/>
      <c r="AP42" s="3017"/>
      <c r="AQ42" s="3017"/>
      <c r="AR42" s="3017"/>
      <c r="AS42" s="3017"/>
      <c r="AT42" s="3017"/>
      <c r="AU42" s="3017"/>
      <c r="AV42" s="3017"/>
      <c r="AW42" s="3017"/>
      <c r="AX42" s="3017"/>
      <c r="AY42" s="3017"/>
      <c r="AZ42" s="3532"/>
    </row>
    <row r="43" spans="2:81" ht="18" customHeight="1" x14ac:dyDescent="0.2">
      <c r="B43" s="2409"/>
      <c r="C43" s="2410"/>
      <c r="D43" s="2410"/>
      <c r="E43" s="2410"/>
      <c r="F43" s="2410"/>
      <c r="G43" s="2410"/>
      <c r="H43" s="2410"/>
      <c r="I43" s="2410"/>
      <c r="J43" s="2410"/>
      <c r="K43" s="2410"/>
      <c r="L43" s="2411"/>
      <c r="M43" s="3533" t="s">
        <v>28</v>
      </c>
      <c r="N43" s="3534"/>
      <c r="O43" s="3534"/>
      <c r="P43" s="3534"/>
      <c r="Q43" s="3534"/>
      <c r="R43" s="3534"/>
      <c r="S43" s="3534"/>
      <c r="T43" s="3534"/>
      <c r="U43" s="3534"/>
      <c r="V43" s="3534"/>
      <c r="W43" s="3534"/>
      <c r="X43" s="3534"/>
      <c r="Y43" s="377"/>
      <c r="Z43" s="4020">
        <f>Z6</f>
        <v>0</v>
      </c>
      <c r="AA43" s="4020"/>
      <c r="AB43" s="4020"/>
      <c r="AC43" s="4020"/>
      <c r="AD43" s="4020"/>
      <c r="AE43" s="4020"/>
      <c r="AF43" s="4020"/>
      <c r="AG43" s="4020"/>
      <c r="AH43" s="4020"/>
      <c r="AI43" s="4020"/>
      <c r="AJ43" s="4020"/>
      <c r="AK43" s="4020"/>
      <c r="AL43" s="380"/>
      <c r="AM43" s="3899">
        <f>AM6</f>
        <v>0</v>
      </c>
      <c r="AN43" s="3899"/>
      <c r="AO43" s="380"/>
      <c r="AP43" s="4020">
        <f>AP6</f>
        <v>0</v>
      </c>
      <c r="AQ43" s="4020"/>
      <c r="AR43" s="4020"/>
      <c r="AS43" s="4020"/>
      <c r="AT43" s="4020"/>
      <c r="AU43" s="4020"/>
      <c r="AV43" s="4020"/>
      <c r="AW43" s="4020"/>
      <c r="AX43" s="4020"/>
      <c r="AY43" s="4020"/>
      <c r="AZ43" s="4021"/>
    </row>
    <row r="44" spans="2:81" ht="18" customHeight="1" x14ac:dyDescent="0.2">
      <c r="B44" s="3935" t="s">
        <v>616</v>
      </c>
      <c r="C44" s="3936"/>
      <c r="D44" s="3936"/>
      <c r="E44" s="3936"/>
      <c r="F44" s="3936"/>
      <c r="G44" s="3936"/>
      <c r="H44" s="3936"/>
      <c r="I44" s="3936"/>
      <c r="J44" s="3936"/>
      <c r="K44" s="3936"/>
      <c r="L44" s="3936"/>
      <c r="M44" s="3936"/>
      <c r="N44" s="3936"/>
      <c r="O44" s="4029"/>
      <c r="P44" s="4029"/>
      <c r="Q44" s="4029"/>
      <c r="R44" s="4029"/>
      <c r="S44" s="4029"/>
      <c r="T44" s="4029"/>
      <c r="U44" s="4029"/>
      <c r="V44" s="4029"/>
      <c r="W44" s="4029"/>
      <c r="X44" s="4029"/>
      <c r="Y44" s="4029"/>
      <c r="Z44" s="4029"/>
      <c r="AA44" s="4029"/>
      <c r="AB44" s="4029"/>
      <c r="AC44" s="4029"/>
      <c r="AD44" s="4029"/>
      <c r="AE44" s="4029"/>
      <c r="AF44" s="4029"/>
      <c r="AG44" s="4029"/>
      <c r="AH44" s="4029"/>
      <c r="AI44" s="4029"/>
      <c r="AJ44" s="4029"/>
      <c r="AK44" s="4029"/>
      <c r="AL44" s="4029"/>
      <c r="AM44" s="4029"/>
      <c r="AN44" s="4029"/>
      <c r="AO44" s="4029"/>
      <c r="AP44" s="4029"/>
      <c r="AQ44" s="4029"/>
      <c r="AR44" s="4029"/>
      <c r="AS44" s="4030"/>
      <c r="AT44" s="2240"/>
      <c r="AU44" s="2240"/>
      <c r="AV44" s="2240"/>
      <c r="AW44" s="2240"/>
      <c r="AX44" s="2240"/>
      <c r="AY44" s="2240"/>
      <c r="AZ44" s="3900"/>
    </row>
    <row r="45" spans="2:81" ht="18" customHeight="1" x14ac:dyDescent="0.2">
      <c r="B45" s="4025" t="s">
        <v>890</v>
      </c>
      <c r="C45" s="4026"/>
      <c r="D45" s="4026"/>
      <c r="E45" s="4026"/>
      <c r="F45" s="4026"/>
      <c r="G45" s="4026"/>
      <c r="H45" s="4026"/>
      <c r="I45" s="4026"/>
      <c r="J45" s="4026"/>
      <c r="K45" s="4026"/>
      <c r="L45" s="4026"/>
      <c r="M45" s="4026"/>
      <c r="N45" s="4026"/>
      <c r="O45" s="4026"/>
      <c r="P45" s="4026"/>
      <c r="Q45" s="4026"/>
      <c r="R45" s="4026"/>
      <c r="S45" s="4026"/>
      <c r="T45" s="4026"/>
      <c r="U45" s="4026"/>
      <c r="V45" s="4026"/>
      <c r="W45" s="4026"/>
      <c r="X45" s="4026"/>
      <c r="Y45" s="4026"/>
      <c r="Z45" s="4026"/>
      <c r="AA45" s="4026"/>
      <c r="AB45" s="4026"/>
      <c r="AC45" s="4026"/>
      <c r="AD45" s="4026"/>
      <c r="AE45" s="4026"/>
      <c r="AF45" s="4026"/>
      <c r="AG45" s="4026"/>
      <c r="AH45" s="4026"/>
      <c r="AI45" s="4026"/>
      <c r="AJ45" s="4026"/>
      <c r="AK45" s="4026"/>
      <c r="AL45" s="4026"/>
      <c r="AM45" s="3760"/>
      <c r="AN45" s="3761"/>
      <c r="AO45" s="3762"/>
      <c r="AP45" s="3762"/>
      <c r="AQ45" s="3762"/>
      <c r="AR45" s="3762"/>
      <c r="AS45" s="3881"/>
      <c r="AT45" s="4018"/>
      <c r="AU45" s="4018"/>
      <c r="AV45" s="4018"/>
      <c r="AW45" s="4018"/>
      <c r="AX45" s="4018"/>
      <c r="AY45" s="4018"/>
      <c r="AZ45" s="4019"/>
    </row>
    <row r="46" spans="2:81" ht="18" customHeight="1" x14ac:dyDescent="0.2">
      <c r="B46" s="4027" t="s">
        <v>615</v>
      </c>
      <c r="C46" s="3897"/>
      <c r="D46" s="3897"/>
      <c r="E46" s="3897"/>
      <c r="F46" s="3897"/>
      <c r="G46" s="3897"/>
      <c r="H46" s="3897"/>
      <c r="I46" s="3897"/>
      <c r="J46" s="3897"/>
      <c r="K46" s="3897"/>
      <c r="L46" s="3897"/>
      <c r="M46" s="3897"/>
      <c r="N46" s="3897"/>
      <c r="O46" s="3897"/>
      <c r="P46" s="3897"/>
      <c r="Q46" s="3897"/>
      <c r="R46" s="3897"/>
      <c r="S46" s="3897"/>
      <c r="T46" s="3897"/>
      <c r="U46" s="3897"/>
      <c r="V46" s="3897"/>
      <c r="W46" s="3897"/>
      <c r="X46" s="3897"/>
      <c r="Y46" s="3897"/>
      <c r="Z46" s="3897"/>
      <c r="AA46" s="3897"/>
      <c r="AB46" s="3897"/>
      <c r="AC46" s="3897"/>
      <c r="AD46" s="3897"/>
      <c r="AE46" s="3897"/>
      <c r="AF46" s="3897"/>
      <c r="AG46" s="3897"/>
      <c r="AH46" s="3897"/>
      <c r="AI46" s="3897"/>
      <c r="AJ46" s="3897"/>
      <c r="AK46" s="3897"/>
      <c r="AL46" s="3897"/>
      <c r="AM46" s="3760"/>
      <c r="AN46" s="3761"/>
      <c r="AO46" s="3762" t="s">
        <v>853</v>
      </c>
      <c r="AP46" s="3762"/>
      <c r="AQ46" s="3762"/>
      <c r="AR46" s="3762"/>
      <c r="AS46" s="3881"/>
      <c r="AT46" s="3760"/>
      <c r="AU46" s="3761"/>
      <c r="AV46" s="3762" t="s">
        <v>854</v>
      </c>
      <c r="AW46" s="3762"/>
      <c r="AX46" s="3762"/>
      <c r="AY46" s="3762"/>
      <c r="AZ46" s="3763"/>
    </row>
    <row r="47" spans="2:81" ht="18" customHeight="1" x14ac:dyDescent="0.2">
      <c r="B47" s="4022" t="s">
        <v>614</v>
      </c>
      <c r="C47" s="4023"/>
      <c r="D47" s="4023"/>
      <c r="E47" s="4023"/>
      <c r="F47" s="4023"/>
      <c r="G47" s="4023"/>
      <c r="H47" s="4023"/>
      <c r="I47" s="4023"/>
      <c r="J47" s="4023"/>
      <c r="K47" s="4023"/>
      <c r="L47" s="4024"/>
      <c r="M47" s="3760"/>
      <c r="N47" s="3761"/>
      <c r="O47" s="3762"/>
      <c r="P47" s="3762"/>
      <c r="Q47" s="3762"/>
      <c r="R47" s="3762"/>
      <c r="S47" s="3762"/>
      <c r="T47" s="3940"/>
      <c r="U47" s="3937"/>
      <c r="V47" s="3937"/>
      <c r="W47" s="3937"/>
      <c r="X47" s="3937"/>
      <c r="Y47" s="3937"/>
      <c r="Z47" s="3937"/>
      <c r="AA47" s="3937"/>
      <c r="AB47" s="3901" t="s">
        <v>613</v>
      </c>
      <c r="AC47" s="3901"/>
      <c r="AD47" s="3901"/>
      <c r="AE47" s="3901"/>
      <c r="AF47" s="3901"/>
      <c r="AG47" s="3901"/>
      <c r="AH47" s="3901"/>
      <c r="AI47" s="3901"/>
      <c r="AJ47" s="3901"/>
      <c r="AK47" s="3901"/>
      <c r="AL47" s="3902"/>
      <c r="AM47" s="3760"/>
      <c r="AN47" s="3761"/>
      <c r="AO47" s="3762"/>
      <c r="AP47" s="3762"/>
      <c r="AQ47" s="3762"/>
      <c r="AR47" s="3762"/>
      <c r="AS47" s="3881"/>
      <c r="AT47" s="3937"/>
      <c r="AU47" s="3937"/>
      <c r="AV47" s="3937"/>
      <c r="AW47" s="3937"/>
      <c r="AX47" s="3937"/>
      <c r="AY47" s="3937"/>
      <c r="AZ47" s="4028"/>
    </row>
    <row r="48" spans="2:81" ht="18" customHeight="1" x14ac:dyDescent="0.2">
      <c r="B48" s="4032" t="s">
        <v>612</v>
      </c>
      <c r="C48" s="4033"/>
      <c r="D48" s="4033"/>
      <c r="E48" s="4033"/>
      <c r="F48" s="4033"/>
      <c r="G48" s="4033"/>
      <c r="H48" s="4033"/>
      <c r="I48" s="4033"/>
      <c r="J48" s="4033"/>
      <c r="K48" s="4033"/>
      <c r="L48" s="4033"/>
      <c r="M48" s="4033"/>
      <c r="N48" s="4033"/>
      <c r="O48" s="4033"/>
      <c r="P48" s="4033"/>
      <c r="Q48" s="4033"/>
      <c r="R48" s="4033"/>
      <c r="S48" s="4033"/>
      <c r="T48" s="4033"/>
      <c r="U48" s="4033"/>
      <c r="V48" s="4033"/>
      <c r="W48" s="4033"/>
      <c r="X48" s="4033"/>
      <c r="Y48" s="4033"/>
      <c r="Z48" s="4033"/>
      <c r="AA48" s="4033"/>
      <c r="AB48" s="4033"/>
      <c r="AC48" s="4033"/>
      <c r="AD48" s="4033"/>
      <c r="AE48" s="4033"/>
      <c r="AF48" s="4033"/>
      <c r="AG48" s="4033"/>
      <c r="AH48" s="4033"/>
      <c r="AI48" s="4033"/>
      <c r="AJ48" s="4033"/>
      <c r="AK48" s="4033"/>
      <c r="AL48" s="4033"/>
      <c r="AM48" s="3760"/>
      <c r="AN48" s="3761"/>
      <c r="AO48" s="3762" t="s">
        <v>853</v>
      </c>
      <c r="AP48" s="3762"/>
      <c r="AQ48" s="3762"/>
      <c r="AR48" s="3762"/>
      <c r="AS48" s="3881"/>
      <c r="AT48" s="3760"/>
      <c r="AU48" s="3761"/>
      <c r="AV48" s="3762" t="s">
        <v>854</v>
      </c>
      <c r="AW48" s="3762"/>
      <c r="AX48" s="3762"/>
      <c r="AY48" s="3762"/>
      <c r="AZ48" s="3763"/>
    </row>
    <row r="49" spans="2:81" ht="15.75" customHeight="1" x14ac:dyDescent="0.2">
      <c r="B49" s="4012"/>
      <c r="C49" s="4013"/>
      <c r="D49" s="4013"/>
      <c r="E49" s="4013"/>
      <c r="F49" s="4013"/>
      <c r="G49" s="4013"/>
      <c r="H49" s="4013"/>
      <c r="I49" s="4013"/>
      <c r="J49" s="4013"/>
      <c r="K49" s="4013"/>
      <c r="L49" s="4013"/>
      <c r="M49" s="4013"/>
      <c r="N49" s="4013"/>
      <c r="O49" s="4013"/>
      <c r="P49" s="4013"/>
      <c r="Q49" s="4013"/>
      <c r="R49" s="4013"/>
      <c r="S49" s="4013"/>
      <c r="T49" s="4014"/>
      <c r="U49" s="4015" t="s">
        <v>611</v>
      </c>
      <c r="V49" s="4016"/>
      <c r="W49" s="4016"/>
      <c r="X49" s="4016"/>
      <c r="Y49" s="4016"/>
      <c r="Z49" s="4016"/>
      <c r="AA49" s="4016"/>
      <c r="AB49" s="4016"/>
      <c r="AC49" s="4016"/>
      <c r="AD49" s="4017"/>
      <c r="AE49" s="4015" t="s">
        <v>610</v>
      </c>
      <c r="AF49" s="4016"/>
      <c r="AG49" s="4016"/>
      <c r="AH49" s="4016"/>
      <c r="AI49" s="4016"/>
      <c r="AJ49" s="4016"/>
      <c r="AK49" s="4016"/>
      <c r="AL49" s="4016"/>
      <c r="AM49" s="4016"/>
      <c r="AN49" s="4017"/>
      <c r="AO49" s="4016" t="s">
        <v>609</v>
      </c>
      <c r="AP49" s="4016"/>
      <c r="AQ49" s="4016"/>
      <c r="AR49" s="4016"/>
      <c r="AS49" s="4016"/>
      <c r="AT49" s="4017"/>
      <c r="AU49" s="4015" t="s">
        <v>608</v>
      </c>
      <c r="AV49" s="4016"/>
      <c r="AW49" s="4016"/>
      <c r="AX49" s="4016"/>
      <c r="AY49" s="4016"/>
      <c r="AZ49" s="4031"/>
    </row>
    <row r="50" spans="2:81" ht="18" customHeight="1" x14ac:dyDescent="0.2">
      <c r="B50" s="4010" t="s">
        <v>607</v>
      </c>
      <c r="C50" s="3406"/>
      <c r="D50" s="3406"/>
      <c r="E50" s="3406"/>
      <c r="F50" s="3406"/>
      <c r="G50" s="3406"/>
      <c r="H50" s="3406"/>
      <c r="I50" s="3406"/>
      <c r="J50" s="3406"/>
      <c r="K50" s="3406"/>
      <c r="L50" s="3406"/>
      <c r="M50" s="3406"/>
      <c r="N50" s="3406"/>
      <c r="O50" s="3406"/>
      <c r="P50" s="3406"/>
      <c r="Q50" s="3406"/>
      <c r="R50" s="3406"/>
      <c r="S50" s="3406"/>
      <c r="T50" s="4011"/>
      <c r="U50" s="3883" t="s">
        <v>606</v>
      </c>
      <c r="V50" s="3884"/>
      <c r="W50" s="3884"/>
      <c r="X50" s="3884"/>
      <c r="Y50" s="3884"/>
      <c r="Z50" s="4009"/>
      <c r="AA50" s="3883" t="s">
        <v>605</v>
      </c>
      <c r="AB50" s="3884"/>
      <c r="AC50" s="3884"/>
      <c r="AD50" s="4009"/>
      <c r="AE50" s="3883" t="s">
        <v>606</v>
      </c>
      <c r="AF50" s="3884"/>
      <c r="AG50" s="3884"/>
      <c r="AH50" s="3884"/>
      <c r="AI50" s="3884"/>
      <c r="AJ50" s="4009"/>
      <c r="AK50" s="3883" t="s">
        <v>605</v>
      </c>
      <c r="AL50" s="3884"/>
      <c r="AM50" s="3884"/>
      <c r="AN50" s="4009"/>
      <c r="AO50" s="3883" t="s">
        <v>604</v>
      </c>
      <c r="AP50" s="3884"/>
      <c r="AQ50" s="3884"/>
      <c r="AR50" s="3884"/>
      <c r="AS50" s="3884"/>
      <c r="AT50" s="4009"/>
      <c r="AU50" s="3883" t="s">
        <v>603</v>
      </c>
      <c r="AV50" s="3884"/>
      <c r="AW50" s="3884"/>
      <c r="AX50" s="3884"/>
      <c r="AY50" s="3884"/>
      <c r="AZ50" s="3885"/>
    </row>
    <row r="51" spans="2:81" ht="21" customHeight="1" x14ac:dyDescent="0.2">
      <c r="B51" s="4034"/>
      <c r="C51" s="4035"/>
      <c r="D51" s="4039" t="s">
        <v>602</v>
      </c>
      <c r="E51" s="4039"/>
      <c r="F51" s="4039"/>
      <c r="G51" s="4039"/>
      <c r="H51" s="4039"/>
      <c r="I51" s="4039"/>
      <c r="J51" s="4039"/>
      <c r="K51" s="4039"/>
      <c r="L51" s="4039"/>
      <c r="M51" s="4039"/>
      <c r="N51" s="4039"/>
      <c r="O51" s="4039"/>
      <c r="P51" s="4039"/>
      <c r="Q51" s="4039"/>
      <c r="R51" s="4039"/>
      <c r="S51" s="4039"/>
      <c r="T51" s="4040"/>
      <c r="U51" s="3886">
        <v>1.25</v>
      </c>
      <c r="V51" s="3887"/>
      <c r="W51" s="3887"/>
      <c r="X51" s="3887"/>
      <c r="Y51" s="3887"/>
      <c r="Z51" s="3888"/>
      <c r="AA51" s="3889">
        <v>0.1</v>
      </c>
      <c r="AB51" s="3890"/>
      <c r="AC51" s="3890"/>
      <c r="AD51" s="3891"/>
      <c r="AE51" s="3886"/>
      <c r="AF51" s="3887"/>
      <c r="AG51" s="3887"/>
      <c r="AH51" s="3887"/>
      <c r="AI51" s="3887"/>
      <c r="AJ51" s="3888"/>
      <c r="AK51" s="4036"/>
      <c r="AL51" s="4037"/>
      <c r="AM51" s="4037"/>
      <c r="AN51" s="4038"/>
      <c r="AO51" s="3892"/>
      <c r="AP51" s="3893"/>
      <c r="AQ51" s="3893"/>
      <c r="AR51" s="3893"/>
      <c r="AS51" s="3893"/>
      <c r="AT51" s="3894"/>
      <c r="AU51" s="3892"/>
      <c r="AV51" s="3893"/>
      <c r="AW51" s="3893"/>
      <c r="AX51" s="3893"/>
      <c r="AY51" s="3893"/>
      <c r="AZ51" s="3895"/>
    </row>
    <row r="52" spans="2:81" ht="21" customHeight="1" x14ac:dyDescent="0.2">
      <c r="B52" s="3925"/>
      <c r="C52" s="3147"/>
      <c r="D52" s="3915" t="s">
        <v>601</v>
      </c>
      <c r="E52" s="3915"/>
      <c r="F52" s="3915"/>
      <c r="G52" s="3915"/>
      <c r="H52" s="3915"/>
      <c r="I52" s="3915"/>
      <c r="J52" s="3915"/>
      <c r="K52" s="3915"/>
      <c r="L52" s="3915"/>
      <c r="M52" s="3915"/>
      <c r="N52" s="3915"/>
      <c r="O52" s="3915"/>
      <c r="P52" s="3915"/>
      <c r="Q52" s="3915"/>
      <c r="R52" s="3915"/>
      <c r="S52" s="3915"/>
      <c r="T52" s="3916"/>
      <c r="U52" s="3917">
        <v>1.1000000000000001</v>
      </c>
      <c r="V52" s="3918"/>
      <c r="W52" s="3918"/>
      <c r="X52" s="3918"/>
      <c r="Y52" s="3918"/>
      <c r="Z52" s="3919"/>
      <c r="AA52" s="3917">
        <v>0.1</v>
      </c>
      <c r="AB52" s="3918"/>
      <c r="AC52" s="3918"/>
      <c r="AD52" s="3919"/>
      <c r="AE52" s="3906"/>
      <c r="AF52" s="3907"/>
      <c r="AG52" s="3907"/>
      <c r="AH52" s="3907"/>
      <c r="AI52" s="3907"/>
      <c r="AJ52" s="3908"/>
      <c r="AK52" s="3903"/>
      <c r="AL52" s="3904"/>
      <c r="AM52" s="3904"/>
      <c r="AN52" s="3905"/>
      <c r="AO52" s="3896"/>
      <c r="AP52" s="3897"/>
      <c r="AQ52" s="3897"/>
      <c r="AR52" s="3897"/>
      <c r="AS52" s="3897"/>
      <c r="AT52" s="3938"/>
      <c r="AU52" s="3896"/>
      <c r="AV52" s="3897"/>
      <c r="AW52" s="3897"/>
      <c r="AX52" s="3897"/>
      <c r="AY52" s="3897"/>
      <c r="AZ52" s="3898"/>
    </row>
    <row r="53" spans="2:81" ht="21" customHeight="1" x14ac:dyDescent="0.2">
      <c r="B53" s="3925"/>
      <c r="C53" s="3147"/>
      <c r="D53" s="3915" t="s">
        <v>600</v>
      </c>
      <c r="E53" s="3915"/>
      <c r="F53" s="3915"/>
      <c r="G53" s="3915"/>
      <c r="H53" s="3915"/>
      <c r="I53" s="3915"/>
      <c r="J53" s="3915"/>
      <c r="K53" s="3915"/>
      <c r="L53" s="3915"/>
      <c r="M53" s="3915"/>
      <c r="N53" s="3915"/>
      <c r="O53" s="3915"/>
      <c r="P53" s="3915"/>
      <c r="Q53" s="3915"/>
      <c r="R53" s="3915"/>
      <c r="S53" s="3915"/>
      <c r="T53" s="3916"/>
      <c r="U53" s="3917">
        <v>0.8</v>
      </c>
      <c r="V53" s="3918"/>
      <c r="W53" s="3918"/>
      <c r="X53" s="3918"/>
      <c r="Y53" s="3918"/>
      <c r="Z53" s="3919"/>
      <c r="AA53" s="3903"/>
      <c r="AB53" s="3904"/>
      <c r="AC53" s="3904"/>
      <c r="AD53" s="3905"/>
      <c r="AE53" s="3903"/>
      <c r="AF53" s="3904"/>
      <c r="AG53" s="3904"/>
      <c r="AH53" s="3904"/>
      <c r="AI53" s="3904"/>
      <c r="AJ53" s="3905"/>
      <c r="AK53" s="3903"/>
      <c r="AL53" s="3904"/>
      <c r="AM53" s="3904"/>
      <c r="AN53" s="3905"/>
      <c r="AO53" s="3879"/>
      <c r="AP53" s="3147"/>
      <c r="AQ53" s="3147"/>
      <c r="AR53" s="3147"/>
      <c r="AS53" s="3147"/>
      <c r="AT53" s="3882"/>
      <c r="AU53" s="3879"/>
      <c r="AV53" s="3147"/>
      <c r="AW53" s="3147"/>
      <c r="AX53" s="3147"/>
      <c r="AY53" s="3147"/>
      <c r="AZ53" s="3880"/>
    </row>
    <row r="54" spans="2:81" s="827" customFormat="1" ht="21" customHeight="1" x14ac:dyDescent="0.2">
      <c r="B54" s="3925"/>
      <c r="C54" s="3147"/>
      <c r="D54" s="3915" t="s">
        <v>923</v>
      </c>
      <c r="E54" s="3915"/>
      <c r="F54" s="3915"/>
      <c r="G54" s="3915"/>
      <c r="H54" s="3915"/>
      <c r="I54" s="3915"/>
      <c r="J54" s="3915"/>
      <c r="K54" s="3915"/>
      <c r="L54" s="3915"/>
      <c r="M54" s="3915"/>
      <c r="N54" s="3915"/>
      <c r="O54" s="3915"/>
      <c r="P54" s="3915"/>
      <c r="Q54" s="3915"/>
      <c r="R54" s="3915"/>
      <c r="S54" s="3915"/>
      <c r="T54" s="3916"/>
      <c r="U54" s="3906"/>
      <c r="V54" s="3907"/>
      <c r="W54" s="3907"/>
      <c r="X54" s="3907"/>
      <c r="Y54" s="3907"/>
      <c r="Z54" s="3908"/>
      <c r="AA54" s="3903"/>
      <c r="AB54" s="3904"/>
      <c r="AC54" s="3904"/>
      <c r="AD54" s="3905"/>
      <c r="AE54" s="3906"/>
      <c r="AF54" s="3907"/>
      <c r="AG54" s="3907"/>
      <c r="AH54" s="3907"/>
      <c r="AI54" s="3907"/>
      <c r="AJ54" s="3908"/>
      <c r="AK54" s="3903"/>
      <c r="AL54" s="3904"/>
      <c r="AM54" s="3904"/>
      <c r="AN54" s="3905"/>
      <c r="AO54" s="3879"/>
      <c r="AP54" s="3147"/>
      <c r="AQ54" s="3147"/>
      <c r="AR54" s="3147"/>
      <c r="AS54" s="3147"/>
      <c r="AT54" s="3882"/>
      <c r="AU54" s="3879"/>
      <c r="AV54" s="3147"/>
      <c r="AW54" s="3147"/>
      <c r="AX54" s="3147"/>
      <c r="AY54" s="3147"/>
      <c r="AZ54" s="3880"/>
      <c r="BC54" s="831"/>
      <c r="BD54" s="831"/>
      <c r="BE54" s="824"/>
      <c r="BF54" s="824"/>
      <c r="BG54" s="824"/>
      <c r="BH54" s="824"/>
      <c r="BI54" s="824"/>
      <c r="BJ54" s="824"/>
      <c r="BK54" s="824"/>
      <c r="BL54" s="824"/>
      <c r="BM54" s="824"/>
      <c r="BN54" s="824"/>
      <c r="BO54" s="825"/>
      <c r="BP54" s="825"/>
      <c r="BQ54" s="825"/>
      <c r="BR54" s="825"/>
      <c r="BS54" s="825"/>
      <c r="BT54" s="825"/>
      <c r="BU54" s="826"/>
      <c r="BV54" s="826"/>
      <c r="BW54" s="826"/>
      <c r="BX54" s="826"/>
      <c r="BY54" s="826"/>
      <c r="BZ54" s="826"/>
      <c r="CA54" s="826"/>
      <c r="CB54" s="826"/>
      <c r="CC54" s="826"/>
    </row>
    <row r="55" spans="2:81" ht="21" customHeight="1" x14ac:dyDescent="0.2">
      <c r="B55" s="3925"/>
      <c r="C55" s="3147"/>
      <c r="D55" s="3915" t="s">
        <v>599</v>
      </c>
      <c r="E55" s="3915"/>
      <c r="F55" s="3915"/>
      <c r="G55" s="3915"/>
      <c r="H55" s="3915"/>
      <c r="I55" s="3915"/>
      <c r="J55" s="3915"/>
      <c r="K55" s="3915"/>
      <c r="L55" s="3915"/>
      <c r="M55" s="3915"/>
      <c r="N55" s="3915"/>
      <c r="O55" s="3915"/>
      <c r="P55" s="3915"/>
      <c r="Q55" s="3915"/>
      <c r="R55" s="3915"/>
      <c r="S55" s="3915"/>
      <c r="T55" s="3916"/>
      <c r="U55" s="3917">
        <v>51.5</v>
      </c>
      <c r="V55" s="3918"/>
      <c r="W55" s="3918"/>
      <c r="X55" s="3918"/>
      <c r="Y55" s="3918"/>
      <c r="Z55" s="3919"/>
      <c r="AA55" s="3917">
        <v>0.1</v>
      </c>
      <c r="AB55" s="3918"/>
      <c r="AC55" s="3918"/>
      <c r="AD55" s="3919"/>
      <c r="AE55" s="3903"/>
      <c r="AF55" s="3904"/>
      <c r="AG55" s="3904"/>
      <c r="AH55" s="3904"/>
      <c r="AI55" s="3904"/>
      <c r="AJ55" s="3905"/>
      <c r="AK55" s="3903"/>
      <c r="AL55" s="3904"/>
      <c r="AM55" s="3904"/>
      <c r="AN55" s="3905"/>
      <c r="AO55" s="3896"/>
      <c r="AP55" s="3897"/>
      <c r="AQ55" s="3897"/>
      <c r="AR55" s="3897"/>
      <c r="AS55" s="3897"/>
      <c r="AT55" s="3938"/>
      <c r="AU55" s="3896"/>
      <c r="AV55" s="3897"/>
      <c r="AW55" s="3897"/>
      <c r="AX55" s="3897"/>
      <c r="AY55" s="3897"/>
      <c r="AZ55" s="3898"/>
    </row>
    <row r="56" spans="2:81" ht="21" customHeight="1" x14ac:dyDescent="0.2">
      <c r="B56" s="3923"/>
      <c r="C56" s="3924"/>
      <c r="D56" s="3926" t="s">
        <v>598</v>
      </c>
      <c r="E56" s="3926"/>
      <c r="F56" s="3926"/>
      <c r="G56" s="3926"/>
      <c r="H56" s="3926"/>
      <c r="I56" s="3926"/>
      <c r="J56" s="3926"/>
      <c r="K56" s="3926"/>
      <c r="L56" s="3926"/>
      <c r="M56" s="3926"/>
      <c r="N56" s="3926"/>
      <c r="O56" s="3926"/>
      <c r="P56" s="3926"/>
      <c r="Q56" s="3926"/>
      <c r="R56" s="3926"/>
      <c r="S56" s="3926"/>
      <c r="T56" s="3927"/>
      <c r="U56" s="3920">
        <v>47.5</v>
      </c>
      <c r="V56" s="3921"/>
      <c r="W56" s="3921"/>
      <c r="X56" s="3921"/>
      <c r="Y56" s="3921"/>
      <c r="Z56" s="3922"/>
      <c r="AA56" s="3920">
        <v>0.1</v>
      </c>
      <c r="AB56" s="3921"/>
      <c r="AC56" s="3921"/>
      <c r="AD56" s="3922"/>
      <c r="AE56" s="3912"/>
      <c r="AF56" s="3913"/>
      <c r="AG56" s="3913"/>
      <c r="AH56" s="3913"/>
      <c r="AI56" s="3913"/>
      <c r="AJ56" s="3914"/>
      <c r="AK56" s="3912"/>
      <c r="AL56" s="3913"/>
      <c r="AM56" s="3913"/>
      <c r="AN56" s="3914"/>
      <c r="AO56" s="3970"/>
      <c r="AP56" s="3971"/>
      <c r="AQ56" s="3971"/>
      <c r="AR56" s="3971"/>
      <c r="AS56" s="3971"/>
      <c r="AT56" s="3973"/>
      <c r="AU56" s="3970"/>
      <c r="AV56" s="3971"/>
      <c r="AW56" s="3971"/>
      <c r="AX56" s="3971"/>
      <c r="AY56" s="3971"/>
      <c r="AZ56" s="3972"/>
    </row>
    <row r="57" spans="2:81" ht="18" customHeight="1" x14ac:dyDescent="0.2">
      <c r="B57" s="3976" t="s">
        <v>789</v>
      </c>
      <c r="C57" s="3977"/>
      <c r="D57" s="3977"/>
      <c r="E57" s="3977"/>
      <c r="F57" s="3977"/>
      <c r="G57" s="3977"/>
      <c r="H57" s="3977"/>
      <c r="I57" s="3977"/>
      <c r="J57" s="3977"/>
      <c r="K57" s="3977"/>
      <c r="L57" s="3977"/>
      <c r="M57" s="3977"/>
      <c r="N57" s="3977"/>
      <c r="O57" s="3977"/>
      <c r="P57" s="3977"/>
      <c r="Q57" s="3978"/>
      <c r="R57" s="3979"/>
      <c r="S57" s="3980" t="s">
        <v>791</v>
      </c>
      <c r="T57" s="3980"/>
      <c r="U57" s="3980"/>
      <c r="V57" s="3980"/>
      <c r="W57" s="3980"/>
      <c r="X57" s="3980"/>
      <c r="Y57" s="3980"/>
      <c r="Z57" s="3980"/>
      <c r="AA57" s="3980"/>
      <c r="AB57" s="3992"/>
      <c r="AC57" s="3993"/>
      <c r="AD57" s="3981" t="s">
        <v>790</v>
      </c>
      <c r="AE57" s="3981"/>
      <c r="AF57" s="3981"/>
      <c r="AG57" s="3981"/>
      <c r="AH57" s="3981"/>
      <c r="AI57" s="3981"/>
      <c r="AJ57" s="3981"/>
      <c r="AK57" s="3981"/>
      <c r="AL57" s="3981"/>
      <c r="AM57" s="3981"/>
      <c r="AN57" s="3982"/>
      <c r="AO57" s="3990"/>
      <c r="AP57" s="3991"/>
      <c r="AQ57" s="3983" t="s">
        <v>793</v>
      </c>
      <c r="AR57" s="3983"/>
      <c r="AS57" s="3983"/>
      <c r="AT57" s="3983"/>
      <c r="AU57" s="3983"/>
      <c r="AV57" s="3983"/>
      <c r="AW57" s="3983"/>
      <c r="AX57" s="3983"/>
      <c r="AY57" s="3983"/>
      <c r="AZ57" s="3984"/>
      <c r="BD57" s="281"/>
      <c r="BE57" s="281"/>
      <c r="BF57" s="281"/>
      <c r="BG57" s="281"/>
      <c r="BH57" s="281"/>
      <c r="BI57" s="281"/>
      <c r="BJ57" s="281"/>
      <c r="BK57" s="281"/>
      <c r="BL57" s="281"/>
      <c r="BM57" s="281"/>
    </row>
    <row r="58" spans="2:81" ht="23.25" customHeight="1" x14ac:dyDescent="0.2">
      <c r="B58" s="3974" t="s">
        <v>597</v>
      </c>
      <c r="C58" s="3975"/>
      <c r="D58" s="3975"/>
      <c r="E58" s="3975"/>
      <c r="F58" s="3975"/>
      <c r="G58" s="3975"/>
      <c r="H58" s="3975"/>
      <c r="I58" s="3975"/>
      <c r="J58" s="3975"/>
      <c r="K58" s="3975"/>
      <c r="L58" s="3975"/>
      <c r="M58" s="3975"/>
      <c r="N58" s="3975"/>
      <c r="O58" s="3975"/>
      <c r="P58" s="3975"/>
      <c r="Q58" s="3988" t="s">
        <v>794</v>
      </c>
      <c r="R58" s="3988"/>
      <c r="S58" s="3988"/>
      <c r="T58" s="3988"/>
      <c r="U58" s="3988"/>
      <c r="V58" s="3988"/>
      <c r="W58" s="3988"/>
      <c r="X58" s="3988"/>
      <c r="Y58" s="3988"/>
      <c r="Z58" s="3988"/>
      <c r="AA58" s="3988"/>
      <c r="AB58" s="3988"/>
      <c r="AC58" s="3988"/>
      <c r="AD58" s="3988"/>
      <c r="AE58" s="3988"/>
      <c r="AF58" s="3988"/>
      <c r="AG58" s="3988"/>
      <c r="AH58" s="3988"/>
      <c r="AI58" s="3988"/>
      <c r="AJ58" s="3988"/>
      <c r="AK58" s="3988"/>
      <c r="AL58" s="3988"/>
      <c r="AM58" s="3988"/>
      <c r="AN58" s="3989"/>
      <c r="AO58" s="3985" t="s">
        <v>797</v>
      </c>
      <c r="AP58" s="3986"/>
      <c r="AQ58" s="3986"/>
      <c r="AR58" s="3986"/>
      <c r="AS58" s="3986"/>
      <c r="AT58" s="3986"/>
      <c r="AU58" s="3986"/>
      <c r="AV58" s="3986"/>
      <c r="AW58" s="3986"/>
      <c r="AX58" s="3986"/>
      <c r="AY58" s="3986"/>
      <c r="AZ58" s="3987"/>
    </row>
    <row r="59" spans="2:81" s="692" customFormat="1" ht="23.25" customHeight="1" x14ac:dyDescent="0.2">
      <c r="B59" s="3958"/>
      <c r="C59" s="3959"/>
      <c r="D59" s="3959"/>
      <c r="E59" s="3959"/>
      <c r="F59" s="3959"/>
      <c r="G59" s="3959"/>
      <c r="H59" s="3959"/>
      <c r="I59" s="3959"/>
      <c r="J59" s="3959"/>
      <c r="K59" s="3959"/>
      <c r="L59" s="3959"/>
      <c r="M59" s="3965" t="s">
        <v>795</v>
      </c>
      <c r="N59" s="3966"/>
      <c r="O59" s="3966"/>
      <c r="P59" s="3966"/>
      <c r="Q59" s="3760"/>
      <c r="R59" s="3761"/>
      <c r="S59" s="3969" t="s">
        <v>792</v>
      </c>
      <c r="T59" s="3969"/>
      <c r="U59" s="3969"/>
      <c r="V59" s="3969"/>
      <c r="W59" s="3969"/>
      <c r="X59" s="3969"/>
      <c r="Y59" s="3969"/>
      <c r="Z59" s="3969"/>
      <c r="AA59" s="3969"/>
      <c r="AB59" s="3760"/>
      <c r="AC59" s="3761"/>
      <c r="AD59" s="3931" t="s">
        <v>798</v>
      </c>
      <c r="AE59" s="3931"/>
      <c r="AF59" s="3931"/>
      <c r="AG59" s="3931"/>
      <c r="AH59" s="3931"/>
      <c r="AI59" s="3931"/>
      <c r="AJ59" s="3931"/>
      <c r="AK59" s="3931"/>
      <c r="AL59" s="3931"/>
      <c r="AM59" s="3931"/>
      <c r="AN59" s="3932"/>
      <c r="AO59" s="3933"/>
      <c r="AP59" s="3934"/>
      <c r="AQ59" s="3941" t="s">
        <v>792</v>
      </c>
      <c r="AR59" s="3941"/>
      <c r="AS59" s="3941"/>
      <c r="AT59" s="3941"/>
      <c r="AU59" s="3941"/>
      <c r="AV59" s="3941"/>
      <c r="AW59" s="3941"/>
      <c r="AX59" s="3941"/>
      <c r="AY59" s="3941"/>
      <c r="AZ59" s="3942"/>
      <c r="BC59" s="376"/>
      <c r="BD59" s="376"/>
      <c r="BE59" s="376"/>
      <c r="BF59" s="376"/>
      <c r="BG59" s="376"/>
      <c r="BH59" s="376"/>
      <c r="BI59" s="376"/>
      <c r="BJ59" s="376"/>
      <c r="BK59" s="376"/>
      <c r="BL59" s="376"/>
      <c r="BM59" s="376"/>
      <c r="BN59" s="376"/>
      <c r="BO59" s="827"/>
      <c r="BP59" s="827"/>
      <c r="BQ59" s="827"/>
      <c r="BR59" s="827"/>
      <c r="BS59" s="827"/>
      <c r="BT59" s="827"/>
    </row>
    <row r="60" spans="2:81" s="692" customFormat="1" ht="23.25" customHeight="1" x14ac:dyDescent="0.2">
      <c r="B60" s="3960"/>
      <c r="C60" s="3961"/>
      <c r="D60" s="3961"/>
      <c r="E60" s="3961"/>
      <c r="F60" s="3961"/>
      <c r="G60" s="3961"/>
      <c r="H60" s="3961"/>
      <c r="I60" s="3961"/>
      <c r="J60" s="3961"/>
      <c r="K60" s="3961"/>
      <c r="L60" s="3961"/>
      <c r="M60" s="3967" t="s">
        <v>796</v>
      </c>
      <c r="N60" s="3968"/>
      <c r="O60" s="3968"/>
      <c r="P60" s="3968"/>
      <c r="Q60" s="3929"/>
      <c r="R60" s="3930"/>
      <c r="S60" s="3947" t="s">
        <v>792</v>
      </c>
      <c r="T60" s="3947"/>
      <c r="U60" s="3947"/>
      <c r="V60" s="3947"/>
      <c r="W60" s="3947"/>
      <c r="X60" s="3947"/>
      <c r="Y60" s="3947"/>
      <c r="Z60" s="3947"/>
      <c r="AA60" s="3947"/>
      <c r="AB60" s="3947"/>
      <c r="AC60" s="3947"/>
      <c r="AD60" s="3947"/>
      <c r="AE60" s="3947"/>
      <c r="AF60" s="3947"/>
      <c r="AG60" s="3947"/>
      <c r="AH60" s="3947"/>
      <c r="AI60" s="3947"/>
      <c r="AJ60" s="3947"/>
      <c r="AK60" s="3947"/>
      <c r="AL60" s="3947"/>
      <c r="AM60" s="3947"/>
      <c r="AN60" s="3948"/>
      <c r="AO60" s="3943"/>
      <c r="AP60" s="3944"/>
      <c r="AQ60" s="3945" t="s">
        <v>792</v>
      </c>
      <c r="AR60" s="3945"/>
      <c r="AS60" s="3945"/>
      <c r="AT60" s="3945"/>
      <c r="AU60" s="3945"/>
      <c r="AV60" s="3945"/>
      <c r="AW60" s="3945"/>
      <c r="AX60" s="3945"/>
      <c r="AY60" s="3945"/>
      <c r="AZ60" s="3946"/>
      <c r="BC60" s="376"/>
      <c r="BD60" s="376"/>
      <c r="BE60" s="376"/>
      <c r="BF60" s="376"/>
      <c r="BG60" s="376"/>
      <c r="BH60" s="376"/>
      <c r="BI60" s="376"/>
      <c r="BJ60" s="376"/>
      <c r="BK60" s="376"/>
      <c r="BL60" s="376"/>
      <c r="BM60" s="376"/>
      <c r="BN60" s="376"/>
      <c r="BO60" s="827"/>
      <c r="BP60" s="827"/>
      <c r="BQ60" s="827"/>
      <c r="BR60" s="827"/>
      <c r="BS60" s="827"/>
      <c r="BT60" s="827"/>
    </row>
    <row r="61" spans="2:81" ht="23.25" customHeight="1" x14ac:dyDescent="0.2">
      <c r="B61" s="3962" t="s">
        <v>78</v>
      </c>
      <c r="C61" s="3275"/>
      <c r="D61" s="3275"/>
      <c r="E61" s="3275"/>
      <c r="F61" s="3275"/>
      <c r="G61" s="3275"/>
      <c r="H61" s="3275"/>
      <c r="I61" s="3275"/>
      <c r="J61" s="3275"/>
      <c r="K61" s="3275"/>
      <c r="L61" s="3276"/>
      <c r="M61" s="3949"/>
      <c r="N61" s="3950"/>
      <c r="O61" s="3950"/>
      <c r="P61" s="3950"/>
      <c r="Q61" s="3950"/>
      <c r="R61" s="3950"/>
      <c r="S61" s="3950"/>
      <c r="T61" s="3950"/>
      <c r="U61" s="3950"/>
      <c r="V61" s="3950"/>
      <c r="W61" s="3950"/>
      <c r="X61" s="3950"/>
      <c r="Y61" s="3950"/>
      <c r="Z61" s="3950"/>
      <c r="AA61" s="3950"/>
      <c r="AB61" s="3950"/>
      <c r="AC61" s="3950"/>
      <c r="AD61" s="3950"/>
      <c r="AE61" s="3950"/>
      <c r="AF61" s="3950"/>
      <c r="AG61" s="3950"/>
      <c r="AH61" s="3950"/>
      <c r="AI61" s="3950"/>
      <c r="AJ61" s="3950"/>
      <c r="AK61" s="3950"/>
      <c r="AL61" s="3950"/>
      <c r="AM61" s="3950"/>
      <c r="AN61" s="3950"/>
      <c r="AO61" s="3950"/>
      <c r="AP61" s="3950"/>
      <c r="AQ61" s="3950"/>
      <c r="AR61" s="3950"/>
      <c r="AS61" s="3950"/>
      <c r="AT61" s="3950"/>
      <c r="AU61" s="3950"/>
      <c r="AV61" s="3950"/>
      <c r="AW61" s="3950"/>
      <c r="AX61" s="3950"/>
      <c r="AY61" s="3950"/>
      <c r="AZ61" s="3951"/>
    </row>
    <row r="62" spans="2:81" ht="52.5" customHeight="1" x14ac:dyDescent="0.2">
      <c r="B62" s="819"/>
      <c r="C62" s="3939" t="s">
        <v>917</v>
      </c>
      <c r="D62" s="3939"/>
      <c r="E62" s="3939"/>
      <c r="F62" s="3939"/>
      <c r="G62" s="3939"/>
      <c r="H62" s="3939"/>
      <c r="I62" s="3939"/>
      <c r="J62" s="3939"/>
      <c r="K62" s="3939"/>
      <c r="L62" s="3939"/>
      <c r="M62" s="3939"/>
      <c r="N62" s="3939"/>
      <c r="O62" s="3939"/>
      <c r="P62" s="3939"/>
      <c r="Q62" s="3939"/>
      <c r="R62" s="3939"/>
      <c r="S62" s="3939"/>
      <c r="T62" s="3939"/>
      <c r="U62" s="3939"/>
      <c r="V62" s="3939"/>
      <c r="W62" s="3939"/>
      <c r="X62" s="3939"/>
      <c r="Y62" s="3939"/>
      <c r="Z62" s="3939"/>
      <c r="AA62" s="3939"/>
      <c r="AB62" s="3939"/>
      <c r="AC62" s="3939"/>
      <c r="AD62" s="3939"/>
      <c r="AE62" s="3939"/>
      <c r="AF62" s="3939"/>
      <c r="AG62" s="3939"/>
      <c r="AH62" s="3939"/>
      <c r="AI62" s="3939"/>
      <c r="AJ62" s="3939"/>
      <c r="AK62" s="3939"/>
      <c r="AL62" s="3939"/>
      <c r="AM62" s="3939"/>
      <c r="AN62" s="3939"/>
      <c r="AO62" s="3939"/>
      <c r="AP62" s="3939"/>
      <c r="AQ62" s="3939"/>
      <c r="AR62" s="3939"/>
      <c r="AS62" s="3939"/>
      <c r="AT62" s="3939"/>
      <c r="AU62" s="3939"/>
      <c r="AV62" s="3939"/>
      <c r="AW62" s="3939"/>
      <c r="AX62" s="3939"/>
      <c r="AY62" s="3939"/>
      <c r="AZ62" s="820"/>
    </row>
    <row r="63" spans="2:81" ht="78" customHeight="1" x14ac:dyDescent="0.2">
      <c r="B63" s="821"/>
      <c r="C63" s="3997" t="s">
        <v>918</v>
      </c>
      <c r="D63" s="3997"/>
      <c r="E63" s="3997"/>
      <c r="F63" s="3997"/>
      <c r="G63" s="3997"/>
      <c r="H63" s="3997"/>
      <c r="I63" s="3997"/>
      <c r="J63" s="3997"/>
      <c r="K63" s="3997"/>
      <c r="L63" s="3997"/>
      <c r="M63" s="3997"/>
      <c r="N63" s="3997"/>
      <c r="O63" s="3997"/>
      <c r="P63" s="3997"/>
      <c r="Q63" s="3997"/>
      <c r="R63" s="3997"/>
      <c r="S63" s="3997"/>
      <c r="T63" s="3997"/>
      <c r="U63" s="3997"/>
      <c r="V63" s="3997"/>
      <c r="W63" s="3997"/>
      <c r="X63" s="3997"/>
      <c r="Y63" s="3997"/>
      <c r="Z63" s="3997"/>
      <c r="AA63" s="3997"/>
      <c r="AB63" s="3997"/>
      <c r="AC63" s="3997"/>
      <c r="AD63" s="3997"/>
      <c r="AE63" s="3997"/>
      <c r="AF63" s="3997"/>
      <c r="AG63" s="3997"/>
      <c r="AH63" s="3997"/>
      <c r="AI63" s="3997"/>
      <c r="AJ63" s="3997"/>
      <c r="AK63" s="3997"/>
      <c r="AL63" s="3997"/>
      <c r="AM63" s="3997"/>
      <c r="AN63" s="3997"/>
      <c r="AO63" s="3997"/>
      <c r="AP63" s="3997"/>
      <c r="AQ63" s="3997"/>
      <c r="AR63" s="3997"/>
      <c r="AS63" s="3997"/>
      <c r="AT63" s="3997"/>
      <c r="AU63" s="3997"/>
      <c r="AV63" s="3997"/>
      <c r="AW63" s="3997"/>
      <c r="AX63" s="3997"/>
      <c r="AY63" s="3997"/>
      <c r="AZ63" s="822"/>
    </row>
    <row r="64" spans="2:81" ht="23.25" customHeight="1" x14ac:dyDescent="0.2">
      <c r="B64" s="3957" t="s">
        <v>596</v>
      </c>
      <c r="C64" s="3954"/>
      <c r="D64" s="3954"/>
      <c r="E64" s="3954"/>
      <c r="F64" s="3954"/>
      <c r="G64" s="3954"/>
      <c r="H64" s="3954"/>
      <c r="I64" s="3954"/>
      <c r="J64" s="3954"/>
      <c r="K64" s="3954"/>
      <c r="L64" s="3954"/>
      <c r="M64" s="3954"/>
      <c r="N64" s="3954"/>
      <c r="O64" s="3954"/>
      <c r="P64" s="3954"/>
      <c r="Q64" s="3954"/>
      <c r="R64" s="3954"/>
      <c r="S64" s="3954"/>
      <c r="T64" s="3954"/>
      <c r="U64" s="3954"/>
      <c r="V64" s="3954"/>
      <c r="W64" s="3954"/>
      <c r="X64" s="3954"/>
      <c r="Y64" s="3954"/>
      <c r="Z64" s="3954"/>
      <c r="AA64" s="3954"/>
      <c r="AB64" s="3954"/>
      <c r="AC64" s="3954"/>
      <c r="AD64" s="444"/>
      <c r="AE64" s="3956"/>
      <c r="AF64" s="3956"/>
      <c r="AG64" s="3956"/>
      <c r="AH64" s="3956"/>
      <c r="AI64" s="3956"/>
      <c r="AJ64" s="3956"/>
      <c r="AK64" s="3956"/>
      <c r="AL64" s="3952"/>
      <c r="AM64" s="3952"/>
      <c r="AN64" s="3952" t="s">
        <v>595</v>
      </c>
      <c r="AO64" s="3952"/>
      <c r="AP64" s="3952"/>
      <c r="AQ64" s="3953"/>
      <c r="AR64" s="3953"/>
      <c r="AS64" s="3953"/>
      <c r="AT64" s="3953"/>
      <c r="AU64" s="3953"/>
      <c r="AV64" s="3954" t="s">
        <v>594</v>
      </c>
      <c r="AW64" s="3954"/>
      <c r="AX64" s="3954"/>
      <c r="AY64" s="3954"/>
      <c r="AZ64" s="3955"/>
    </row>
    <row r="65" spans="2:52" ht="5.25" customHeight="1" x14ac:dyDescent="0.2">
      <c r="B65" s="3994"/>
      <c r="C65" s="3995"/>
      <c r="D65" s="3995"/>
      <c r="E65" s="3995"/>
      <c r="F65" s="3995"/>
      <c r="G65" s="3995"/>
      <c r="H65" s="3995"/>
      <c r="I65" s="3995"/>
      <c r="J65" s="3995"/>
      <c r="K65" s="3995"/>
      <c r="L65" s="3995"/>
      <c r="M65" s="3995"/>
      <c r="N65" s="3995"/>
      <c r="O65" s="3995"/>
      <c r="P65" s="3995"/>
      <c r="Q65" s="3995"/>
      <c r="R65" s="3995"/>
      <c r="S65" s="3995"/>
      <c r="T65" s="3995"/>
      <c r="U65" s="3995"/>
      <c r="V65" s="3995"/>
      <c r="W65" s="3995"/>
      <c r="X65" s="3995"/>
      <c r="Y65" s="3995"/>
      <c r="Z65" s="3995"/>
      <c r="AA65" s="3995"/>
      <c r="AB65" s="3995"/>
      <c r="AC65" s="3995"/>
      <c r="AD65" s="3995"/>
      <c r="AE65" s="3995"/>
      <c r="AF65" s="3995"/>
      <c r="AG65" s="3995"/>
      <c r="AH65" s="3995"/>
      <c r="AI65" s="3995"/>
      <c r="AJ65" s="3995"/>
      <c r="AK65" s="3995"/>
      <c r="AL65" s="3995"/>
      <c r="AM65" s="3995"/>
      <c r="AN65" s="3995"/>
      <c r="AO65" s="3995"/>
      <c r="AP65" s="3995"/>
      <c r="AQ65" s="3995"/>
      <c r="AR65" s="3995"/>
      <c r="AS65" s="3995"/>
      <c r="AT65" s="3995"/>
      <c r="AU65" s="3995"/>
      <c r="AV65" s="3995"/>
      <c r="AW65" s="3995"/>
      <c r="AX65" s="3995"/>
      <c r="AY65" s="3995"/>
      <c r="AZ65" s="3996"/>
    </row>
    <row r="66" spans="2:52" ht="27" customHeight="1" x14ac:dyDescent="0.2">
      <c r="B66" s="4005" t="s">
        <v>892</v>
      </c>
      <c r="C66" s="4002"/>
      <c r="D66" s="4002"/>
      <c r="E66" s="4002"/>
      <c r="F66" s="4002"/>
      <c r="G66" s="4002"/>
      <c r="H66" s="4002"/>
      <c r="I66" s="4002"/>
      <c r="J66" s="4002"/>
      <c r="K66" s="4002"/>
      <c r="L66" s="4002"/>
      <c r="M66" s="4002"/>
      <c r="N66" s="4002"/>
      <c r="O66" s="4002"/>
      <c r="P66" s="4002"/>
      <c r="Q66" s="4002"/>
      <c r="R66" s="4002"/>
      <c r="S66" s="4002"/>
      <c r="T66" s="4002"/>
      <c r="U66" s="4002"/>
      <c r="V66" s="4002"/>
      <c r="W66" s="4002"/>
      <c r="X66" s="4002"/>
      <c r="Y66" s="4002"/>
      <c r="Z66" s="4002"/>
      <c r="AA66" s="4002"/>
      <c r="AB66" s="4002"/>
      <c r="AC66" s="4002"/>
      <c r="AD66" s="4002"/>
      <c r="AE66" s="4004"/>
      <c r="AF66" s="4004"/>
      <c r="AG66" s="4004"/>
      <c r="AH66" s="4004"/>
      <c r="AI66" s="4004"/>
      <c r="AJ66" s="4004"/>
      <c r="AK66" s="4004"/>
      <c r="AL66" s="4000"/>
      <c r="AM66" s="4000"/>
      <c r="AN66" s="3928" t="s">
        <v>595</v>
      </c>
      <c r="AO66" s="3928"/>
      <c r="AP66" s="3928"/>
      <c r="AQ66" s="4001"/>
      <c r="AR66" s="4001"/>
      <c r="AS66" s="4001"/>
      <c r="AT66" s="4001"/>
      <c r="AU66" s="4001"/>
      <c r="AV66" s="4002" t="s">
        <v>594</v>
      </c>
      <c r="AW66" s="4002"/>
      <c r="AX66" s="4002"/>
      <c r="AY66" s="4002"/>
      <c r="AZ66" s="4003"/>
    </row>
    <row r="67" spans="2:52" ht="3" customHeight="1" x14ac:dyDescent="0.2">
      <c r="B67" s="3963"/>
      <c r="C67" s="1123"/>
      <c r="D67" s="1123"/>
      <c r="E67" s="1123"/>
      <c r="F67" s="1123"/>
      <c r="G67" s="1123"/>
      <c r="H67" s="1123"/>
      <c r="I67" s="1123"/>
      <c r="J67" s="1123"/>
      <c r="K67" s="1123"/>
      <c r="L67" s="1123"/>
      <c r="M67" s="1123"/>
      <c r="N67" s="1123"/>
      <c r="O67" s="1123"/>
      <c r="P67" s="1123"/>
      <c r="Q67" s="1123"/>
      <c r="R67" s="1123"/>
      <c r="S67" s="1123"/>
      <c r="T67" s="1123"/>
      <c r="U67" s="1123"/>
      <c r="V67" s="1123"/>
      <c r="W67" s="1123"/>
      <c r="X67" s="1123"/>
      <c r="Y67" s="1123"/>
      <c r="Z67" s="1123"/>
      <c r="AA67" s="1123"/>
      <c r="AB67" s="1123"/>
      <c r="AC67" s="1123"/>
      <c r="AD67" s="1123"/>
      <c r="AE67" s="1123"/>
      <c r="AF67" s="1123"/>
      <c r="AG67" s="1123"/>
      <c r="AH67" s="1123"/>
      <c r="AI67" s="1123"/>
      <c r="AJ67" s="1123"/>
      <c r="AK67" s="1123"/>
      <c r="AL67" s="1123"/>
      <c r="AM67" s="1123"/>
      <c r="AN67" s="1123"/>
      <c r="AO67" s="1123"/>
      <c r="AP67" s="1123"/>
      <c r="AQ67" s="1123"/>
      <c r="AR67" s="1123"/>
      <c r="AS67" s="1123"/>
      <c r="AT67" s="1123"/>
      <c r="AU67" s="1123"/>
      <c r="AV67" s="1123"/>
      <c r="AW67" s="1123"/>
      <c r="AX67" s="1123"/>
      <c r="AY67" s="1123"/>
      <c r="AZ67" s="3964"/>
    </row>
    <row r="68" spans="2:52" ht="23.25" customHeight="1" x14ac:dyDescent="0.2">
      <c r="B68" s="2936"/>
      <c r="C68" s="2937"/>
      <c r="D68" s="4007" t="s">
        <v>0</v>
      </c>
      <c r="E68" s="4007"/>
      <c r="F68" s="4007"/>
      <c r="G68" s="4007"/>
      <c r="H68" s="4007"/>
      <c r="I68" s="4007"/>
      <c r="J68" s="4007"/>
      <c r="K68" s="4007"/>
      <c r="L68" s="4007"/>
      <c r="M68" s="4007"/>
      <c r="N68" s="4007"/>
      <c r="O68" s="4007"/>
      <c r="P68" s="4007"/>
      <c r="Q68" s="4007"/>
      <c r="R68" s="4007"/>
      <c r="S68" s="4007"/>
      <c r="T68" s="4007"/>
      <c r="U68" s="4007"/>
      <c r="V68" s="4007"/>
      <c r="W68" s="4007"/>
      <c r="X68" s="4007"/>
      <c r="Y68" s="3316"/>
      <c r="Z68" s="3316"/>
      <c r="AA68" s="3316"/>
      <c r="AB68" s="3316"/>
      <c r="AC68" s="4006"/>
      <c r="AD68" s="4006"/>
      <c r="AE68" s="4006"/>
      <c r="AF68" s="4006"/>
      <c r="AG68" s="4006"/>
      <c r="AH68" s="4006"/>
      <c r="AI68" s="4006"/>
      <c r="AJ68" s="4006"/>
      <c r="AK68" s="4006"/>
      <c r="AL68" s="4006"/>
      <c r="AM68" s="4006"/>
      <c r="AN68" s="4006"/>
      <c r="AO68" s="4006"/>
      <c r="AP68" s="4006"/>
      <c r="AQ68" s="4006"/>
      <c r="AR68" s="4006"/>
      <c r="AS68" s="4006"/>
      <c r="AT68" s="4006"/>
      <c r="AU68" s="4006"/>
      <c r="AV68" s="4006"/>
      <c r="AW68" s="4006"/>
      <c r="AX68" s="3265"/>
      <c r="AY68" s="3265"/>
      <c r="AZ68" s="3640"/>
    </row>
    <row r="69" spans="2:52" ht="15.75" customHeight="1" x14ac:dyDescent="0.2">
      <c r="B69" s="3635"/>
      <c r="C69" s="3636"/>
      <c r="D69" s="3309" t="s">
        <v>84</v>
      </c>
      <c r="E69" s="3309"/>
      <c r="F69" s="3309"/>
      <c r="G69" s="3309"/>
      <c r="H69" s="3309"/>
      <c r="I69" s="3309"/>
      <c r="J69" s="3309"/>
      <c r="K69" s="3309"/>
      <c r="L69" s="3309"/>
      <c r="M69" s="3309"/>
      <c r="N69" s="3309"/>
      <c r="O69" s="3309"/>
      <c r="P69" s="3309"/>
      <c r="Q69" s="3309"/>
      <c r="R69" s="3309"/>
      <c r="S69" s="3309"/>
      <c r="T69" s="3309"/>
      <c r="U69" s="3309"/>
      <c r="V69" s="3309"/>
      <c r="W69" s="3309"/>
      <c r="X69" s="3309"/>
      <c r="Y69" s="3636"/>
      <c r="Z69" s="3636"/>
      <c r="AA69" s="3636"/>
      <c r="AB69" s="3636"/>
      <c r="AC69" s="3309" t="s">
        <v>474</v>
      </c>
      <c r="AD69" s="3309"/>
      <c r="AE69" s="3309"/>
      <c r="AF69" s="3309"/>
      <c r="AG69" s="3309"/>
      <c r="AH69" s="3309"/>
      <c r="AI69" s="3309"/>
      <c r="AJ69" s="3309"/>
      <c r="AK69" s="3309"/>
      <c r="AL69" s="3309"/>
      <c r="AM69" s="3309"/>
      <c r="AN69" s="3309"/>
      <c r="AO69" s="3309"/>
      <c r="AP69" s="3309"/>
      <c r="AQ69" s="3309"/>
      <c r="AR69" s="3309"/>
      <c r="AS69" s="3309"/>
      <c r="AT69" s="3309"/>
      <c r="AU69" s="3309"/>
      <c r="AV69" s="3309"/>
      <c r="AW69" s="3309"/>
      <c r="AX69" s="3636"/>
      <c r="AY69" s="3636"/>
      <c r="AZ69" s="3637"/>
    </row>
    <row r="70" spans="2:52" ht="3" customHeight="1" x14ac:dyDescent="0.2">
      <c r="B70" s="2936"/>
      <c r="C70" s="2937"/>
      <c r="D70" s="2937"/>
      <c r="E70" s="2937"/>
      <c r="F70" s="2937"/>
      <c r="G70" s="2937"/>
      <c r="H70" s="2937"/>
      <c r="I70" s="2937"/>
      <c r="J70" s="2937"/>
      <c r="K70" s="2937"/>
      <c r="L70" s="2937"/>
      <c r="M70" s="2937"/>
      <c r="N70" s="2937"/>
      <c r="O70" s="2937"/>
      <c r="P70" s="2937"/>
      <c r="Q70" s="2937"/>
      <c r="R70" s="2937"/>
      <c r="S70" s="2937"/>
      <c r="T70" s="2937"/>
      <c r="U70" s="2937"/>
      <c r="V70" s="2937"/>
      <c r="W70" s="2937"/>
      <c r="X70" s="2937"/>
      <c r="Y70" s="2937"/>
      <c r="Z70" s="2937"/>
      <c r="AA70" s="2937"/>
      <c r="AB70" s="2937"/>
      <c r="AC70" s="2937"/>
      <c r="AD70" s="2937"/>
      <c r="AE70" s="2937"/>
      <c r="AF70" s="2937"/>
      <c r="AG70" s="2937"/>
      <c r="AH70" s="2937"/>
      <c r="AI70" s="2937"/>
      <c r="AJ70" s="2937"/>
      <c r="AK70" s="2937"/>
      <c r="AL70" s="2937"/>
      <c r="AM70" s="2937"/>
      <c r="AN70" s="2937"/>
      <c r="AO70" s="2937"/>
      <c r="AP70" s="2937"/>
      <c r="AQ70" s="2937"/>
      <c r="AR70" s="2937"/>
      <c r="AS70" s="2937"/>
      <c r="AT70" s="2937"/>
      <c r="AU70" s="2937"/>
      <c r="AV70" s="2937"/>
      <c r="AW70" s="2937"/>
      <c r="AX70" s="2937"/>
      <c r="AY70" s="2937"/>
      <c r="AZ70" s="4008"/>
    </row>
    <row r="71" spans="2:52" ht="23.25" customHeight="1" x14ac:dyDescent="0.2">
      <c r="B71" s="2936"/>
      <c r="C71" s="2937"/>
      <c r="D71" s="4007"/>
      <c r="E71" s="4007"/>
      <c r="F71" s="4007"/>
      <c r="G71" s="4007"/>
      <c r="H71" s="4007"/>
      <c r="I71" s="4007"/>
      <c r="J71" s="4007"/>
      <c r="K71" s="4007"/>
      <c r="L71" s="4007"/>
      <c r="M71" s="4007"/>
      <c r="N71" s="4007"/>
      <c r="O71" s="4007"/>
      <c r="P71" s="4007"/>
      <c r="Q71" s="4007"/>
      <c r="R71" s="4007"/>
      <c r="S71" s="4007"/>
      <c r="T71" s="4007"/>
      <c r="U71" s="4007"/>
      <c r="V71" s="4007"/>
      <c r="W71" s="4007"/>
      <c r="X71" s="4007"/>
      <c r="Y71" s="3316"/>
      <c r="Z71" s="3316"/>
      <c r="AA71" s="3316"/>
      <c r="AB71" s="3316"/>
      <c r="AC71" s="4006"/>
      <c r="AD71" s="4006"/>
      <c r="AE71" s="4006"/>
      <c r="AF71" s="4006"/>
      <c r="AG71" s="4006"/>
      <c r="AH71" s="4006"/>
      <c r="AI71" s="4006"/>
      <c r="AJ71" s="4006"/>
      <c r="AK71" s="4006"/>
      <c r="AL71" s="4006"/>
      <c r="AM71" s="4006"/>
      <c r="AN71" s="4006"/>
      <c r="AO71" s="4006"/>
      <c r="AP71" s="4006"/>
      <c r="AQ71" s="4006"/>
      <c r="AR71" s="4006"/>
      <c r="AS71" s="4006"/>
      <c r="AT71" s="4006"/>
      <c r="AU71" s="4006"/>
      <c r="AV71" s="4006"/>
      <c r="AW71" s="4006"/>
      <c r="AX71" s="3265"/>
      <c r="AY71" s="3265"/>
      <c r="AZ71" s="3640"/>
    </row>
    <row r="72" spans="2:52" ht="21" customHeight="1" x14ac:dyDescent="0.2">
      <c r="B72" s="3635"/>
      <c r="C72" s="3636"/>
      <c r="D72" s="3309" t="s">
        <v>593</v>
      </c>
      <c r="E72" s="3309"/>
      <c r="F72" s="3309"/>
      <c r="G72" s="3309"/>
      <c r="H72" s="3309"/>
      <c r="I72" s="3309"/>
      <c r="J72" s="3309"/>
      <c r="K72" s="3309"/>
      <c r="L72" s="3309"/>
      <c r="M72" s="3309"/>
      <c r="N72" s="3309"/>
      <c r="O72" s="3309"/>
      <c r="P72" s="3309"/>
      <c r="Q72" s="3309"/>
      <c r="R72" s="3309"/>
      <c r="S72" s="3309"/>
      <c r="T72" s="3309"/>
      <c r="U72" s="3309"/>
      <c r="V72" s="3309"/>
      <c r="W72" s="3309"/>
      <c r="X72" s="3309"/>
      <c r="Y72" s="3636"/>
      <c r="Z72" s="3636"/>
      <c r="AA72" s="3636"/>
      <c r="AB72" s="3636"/>
      <c r="AC72" s="3309" t="s">
        <v>592</v>
      </c>
      <c r="AD72" s="3309"/>
      <c r="AE72" s="3309"/>
      <c r="AF72" s="3309"/>
      <c r="AG72" s="3309"/>
      <c r="AH72" s="3309"/>
      <c r="AI72" s="3309"/>
      <c r="AJ72" s="3309"/>
      <c r="AK72" s="3309"/>
      <c r="AL72" s="3309"/>
      <c r="AM72" s="3309"/>
      <c r="AN72" s="3309"/>
      <c r="AO72" s="3309"/>
      <c r="AP72" s="3309"/>
      <c r="AQ72" s="3309"/>
      <c r="AR72" s="3309"/>
      <c r="AS72" s="3309"/>
      <c r="AT72" s="3309"/>
      <c r="AU72" s="3309"/>
      <c r="AV72" s="3309"/>
      <c r="AW72" s="3309"/>
      <c r="AX72" s="3636"/>
      <c r="AY72" s="3636"/>
      <c r="AZ72" s="3637"/>
    </row>
    <row r="73" spans="2:52" ht="3" customHeight="1" thickBot="1" x14ac:dyDescent="0.25">
      <c r="B73" s="3998"/>
      <c r="C73" s="3418"/>
      <c r="D73" s="3418"/>
      <c r="E73" s="3418"/>
      <c r="F73" s="3418"/>
      <c r="G73" s="3418"/>
      <c r="H73" s="3418"/>
      <c r="I73" s="3418"/>
      <c r="J73" s="3418"/>
      <c r="K73" s="3418"/>
      <c r="L73" s="3418"/>
      <c r="M73" s="3418"/>
      <c r="N73" s="3418"/>
      <c r="O73" s="3418"/>
      <c r="P73" s="3418"/>
      <c r="Q73" s="3418"/>
      <c r="R73" s="3418"/>
      <c r="S73" s="3418"/>
      <c r="T73" s="3418"/>
      <c r="U73" s="3418"/>
      <c r="V73" s="3418"/>
      <c r="W73" s="3418"/>
      <c r="X73" s="3418"/>
      <c r="Y73" s="3418"/>
      <c r="Z73" s="3418"/>
      <c r="AA73" s="3418"/>
      <c r="AB73" s="3418"/>
      <c r="AC73" s="3418"/>
      <c r="AD73" s="3418"/>
      <c r="AE73" s="3418"/>
      <c r="AF73" s="3418"/>
      <c r="AG73" s="3418"/>
      <c r="AH73" s="3418"/>
      <c r="AI73" s="3418"/>
      <c r="AJ73" s="3418"/>
      <c r="AK73" s="3418"/>
      <c r="AL73" s="3418"/>
      <c r="AM73" s="3418"/>
      <c r="AN73" s="3418"/>
      <c r="AO73" s="3418"/>
      <c r="AP73" s="3418"/>
      <c r="AQ73" s="3418"/>
      <c r="AR73" s="3418"/>
      <c r="AS73" s="3418"/>
      <c r="AT73" s="3418"/>
      <c r="AU73" s="3418"/>
      <c r="AV73" s="3418"/>
      <c r="AW73" s="3418"/>
      <c r="AX73" s="3418"/>
      <c r="AY73" s="3418"/>
      <c r="AZ73" s="3999"/>
    </row>
  </sheetData>
  <sheetProtection algorithmName="SHA-512" hashValue="DzRxhlNvm2/MN3Py9UQuyj4ldFfOiV01yYzZGW8KF6yNltfUAu8vIASHzhH/QS54KzVD2lFOiZE/+9cPlDUovg==" saltValue="M8JpjtEUQDP5yUjWg4ygiw==" spinCount="100000" sheet="1" objects="1" scenarios="1" selectLockedCells="1"/>
  <mergeCells count="377">
    <mergeCell ref="Z41:AZ41"/>
    <mergeCell ref="B38:AV38"/>
    <mergeCell ref="B39:AP39"/>
    <mergeCell ref="B36:C36"/>
    <mergeCell ref="D37:T37"/>
    <mergeCell ref="D36:T36"/>
    <mergeCell ref="AQ39:AW39"/>
    <mergeCell ref="AX39:AY39"/>
    <mergeCell ref="Y40:AR40"/>
    <mergeCell ref="AE36:AJ36"/>
    <mergeCell ref="U37:Z37"/>
    <mergeCell ref="AA37:AD37"/>
    <mergeCell ref="AE37:AJ37"/>
    <mergeCell ref="U36:Z36"/>
    <mergeCell ref="B40:P40"/>
    <mergeCell ref="AX40:AZ40"/>
    <mergeCell ref="R40:X40"/>
    <mergeCell ref="B41:L41"/>
    <mergeCell ref="M41:X41"/>
    <mergeCell ref="AS40:AV40"/>
    <mergeCell ref="AT24:AZ24"/>
    <mergeCell ref="AM29:AN29"/>
    <mergeCell ref="AO29:AS29"/>
    <mergeCell ref="AT29:AU29"/>
    <mergeCell ref="Y25:AB25"/>
    <mergeCell ref="AT26:AZ26"/>
    <mergeCell ref="B29:AL29"/>
    <mergeCell ref="B27:AL27"/>
    <mergeCell ref="B28:AL28"/>
    <mergeCell ref="AC25:AD25"/>
    <mergeCell ref="AM24:AN24"/>
    <mergeCell ref="AO24:AS24"/>
    <mergeCell ref="AM25:AN25"/>
    <mergeCell ref="AM27:AN27"/>
    <mergeCell ref="AO27:AS27"/>
    <mergeCell ref="AM28:AN28"/>
    <mergeCell ref="AO28:AS28"/>
    <mergeCell ref="AV29:AZ29"/>
    <mergeCell ref="AE25:AL25"/>
    <mergeCell ref="B25:T25"/>
    <mergeCell ref="AO19:AS19"/>
    <mergeCell ref="AT19:AU19"/>
    <mergeCell ref="AV19:AZ19"/>
    <mergeCell ref="AM22:AN22"/>
    <mergeCell ref="AO22:AS22"/>
    <mergeCell ref="AT22:AU22"/>
    <mergeCell ref="AV22:AZ22"/>
    <mergeCell ref="P20:Q20"/>
    <mergeCell ref="R20:Y20"/>
    <mergeCell ref="AR20:AS20"/>
    <mergeCell ref="AM20:AQ20"/>
    <mergeCell ref="AT20:AZ20"/>
    <mergeCell ref="AJ20:AL20"/>
    <mergeCell ref="AB20:AI20"/>
    <mergeCell ref="Z20:AA20"/>
    <mergeCell ref="AV21:AZ21"/>
    <mergeCell ref="B21:AL21"/>
    <mergeCell ref="AM19:AN19"/>
    <mergeCell ref="B20:O20"/>
    <mergeCell ref="B22:N22"/>
    <mergeCell ref="AM21:AN21"/>
    <mergeCell ref="AO21:AS21"/>
    <mergeCell ref="BU32:CC32"/>
    <mergeCell ref="BU37:CC37"/>
    <mergeCell ref="BU36:CC36"/>
    <mergeCell ref="AM16:AN16"/>
    <mergeCell ref="AT16:AU16"/>
    <mergeCell ref="AO16:AS16"/>
    <mergeCell ref="AV16:AZ16"/>
    <mergeCell ref="AM17:AN17"/>
    <mergeCell ref="AO17:AS17"/>
    <mergeCell ref="AT17:AU17"/>
    <mergeCell ref="AV17:AZ17"/>
    <mergeCell ref="AM18:AN18"/>
    <mergeCell ref="AO18:AS18"/>
    <mergeCell ref="AT18:AU18"/>
    <mergeCell ref="AV18:AZ18"/>
    <mergeCell ref="BU31:CC31"/>
    <mergeCell ref="BU30:CC30"/>
    <mergeCell ref="AT21:AU21"/>
    <mergeCell ref="BU33:CC33"/>
    <mergeCell ref="AO37:AT37"/>
    <mergeCell ref="AK36:AN36"/>
    <mergeCell ref="AK37:AN37"/>
    <mergeCell ref="BU34:CC34"/>
    <mergeCell ref="AK34:AN34"/>
    <mergeCell ref="AO34:AT34"/>
    <mergeCell ref="AO33:AT33"/>
    <mergeCell ref="AA36:AD36"/>
    <mergeCell ref="AO36:AT36"/>
    <mergeCell ref="U35:Z35"/>
    <mergeCell ref="AA35:AD35"/>
    <mergeCell ref="AE35:AJ35"/>
    <mergeCell ref="AT28:AZ28"/>
    <mergeCell ref="O26:AS26"/>
    <mergeCell ref="AA31:AD31"/>
    <mergeCell ref="AE31:AJ31"/>
    <mergeCell ref="B30:T30"/>
    <mergeCell ref="AU30:AZ30"/>
    <mergeCell ref="B34:C34"/>
    <mergeCell ref="D34:T34"/>
    <mergeCell ref="B35:C35"/>
    <mergeCell ref="D35:T35"/>
    <mergeCell ref="AK35:AN35"/>
    <mergeCell ref="AO35:AT35"/>
    <mergeCell ref="AU35:AZ35"/>
    <mergeCell ref="AE34:AJ34"/>
    <mergeCell ref="B1:AV1"/>
    <mergeCell ref="B2:AP2"/>
    <mergeCell ref="AA11:AH11"/>
    <mergeCell ref="B7:L7"/>
    <mergeCell ref="M7:X7"/>
    <mergeCell ref="AB9:AE9"/>
    <mergeCell ref="M9:X9"/>
    <mergeCell ref="Y9:Z9"/>
    <mergeCell ref="AG9:AZ9"/>
    <mergeCell ref="AK10:AZ10"/>
    <mergeCell ref="O11:V11"/>
    <mergeCell ref="M11:N11"/>
    <mergeCell ref="W11:Z11"/>
    <mergeCell ref="Y5:Z5"/>
    <mergeCell ref="B4:L4"/>
    <mergeCell ref="B10:L10"/>
    <mergeCell ref="B9:L9"/>
    <mergeCell ref="B11:L11"/>
    <mergeCell ref="AQ2:AW2"/>
    <mergeCell ref="M4:X4"/>
    <mergeCell ref="M8:X8"/>
    <mergeCell ref="AW11:AZ11"/>
    <mergeCell ref="M10:X10"/>
    <mergeCell ref="AO11:AV11"/>
    <mergeCell ref="AX2:AY2"/>
    <mergeCell ref="Y3:AR3"/>
    <mergeCell ref="AT27:AZ27"/>
    <mergeCell ref="Z6:AK6"/>
    <mergeCell ref="AM6:AN6"/>
    <mergeCell ref="AX3:AZ3"/>
    <mergeCell ref="AG5:AZ5"/>
    <mergeCell ref="AB5:AE5"/>
    <mergeCell ref="O23:AS23"/>
    <mergeCell ref="AT23:AZ23"/>
    <mergeCell ref="B16:AL16"/>
    <mergeCell ref="B23:N23"/>
    <mergeCell ref="AI13:AZ13"/>
    <mergeCell ref="R3:X3"/>
    <mergeCell ref="AO25:AS25"/>
    <mergeCell ref="U25:V25"/>
    <mergeCell ref="W25:X25"/>
    <mergeCell ref="B26:N26"/>
    <mergeCell ref="B17:AL17"/>
    <mergeCell ref="W12:Z12"/>
    <mergeCell ref="AI11:AN11"/>
    <mergeCell ref="M12:N12"/>
    <mergeCell ref="B19:AL19"/>
    <mergeCell ref="AO12:AV12"/>
    <mergeCell ref="AW12:AZ12"/>
    <mergeCell ref="O15:AS15"/>
    <mergeCell ref="AT15:AZ15"/>
    <mergeCell ref="B15:N15"/>
    <mergeCell ref="B12:L12"/>
    <mergeCell ref="O12:V12"/>
    <mergeCell ref="AA12:AH12"/>
    <mergeCell ref="B14:L14"/>
    <mergeCell ref="M14:N14"/>
    <mergeCell ref="O14:V14"/>
    <mergeCell ref="W14:Z14"/>
    <mergeCell ref="AA14:AH14"/>
    <mergeCell ref="AI14:AZ14"/>
    <mergeCell ref="B13:L13"/>
    <mergeCell ref="M13:N13"/>
    <mergeCell ref="O13:V13"/>
    <mergeCell ref="AI12:AN12"/>
    <mergeCell ref="Z10:AI10"/>
    <mergeCell ref="M5:X5"/>
    <mergeCell ref="M6:X6"/>
    <mergeCell ref="AP6:AZ6"/>
    <mergeCell ref="B3:P3"/>
    <mergeCell ref="Z7:AZ7"/>
    <mergeCell ref="B8:L8"/>
    <mergeCell ref="B5:L5"/>
    <mergeCell ref="B6:L6"/>
    <mergeCell ref="Z4:AZ4"/>
    <mergeCell ref="Z8:AZ8"/>
    <mergeCell ref="AS3:AV3"/>
    <mergeCell ref="B18:AL18"/>
    <mergeCell ref="B24:AL24"/>
    <mergeCell ref="AA34:AD34"/>
    <mergeCell ref="AU37:AZ37"/>
    <mergeCell ref="AT25:AZ25"/>
    <mergeCell ref="AK31:AN31"/>
    <mergeCell ref="AO31:AT31"/>
    <mergeCell ref="AU31:AZ31"/>
    <mergeCell ref="W13:Z13"/>
    <mergeCell ref="AA13:AH13"/>
    <mergeCell ref="B37:C37"/>
    <mergeCell ref="U30:AD30"/>
    <mergeCell ref="D33:T33"/>
    <mergeCell ref="B32:C32"/>
    <mergeCell ref="D32:T32"/>
    <mergeCell ref="B31:T31"/>
    <mergeCell ref="U31:Z31"/>
    <mergeCell ref="AA33:AD33"/>
    <mergeCell ref="AE33:AJ33"/>
    <mergeCell ref="AK33:AN33"/>
    <mergeCell ref="O22:AL22"/>
    <mergeCell ref="B33:C33"/>
    <mergeCell ref="AO30:AT30"/>
    <mergeCell ref="AE30:AN30"/>
    <mergeCell ref="AU52:AZ52"/>
    <mergeCell ref="AU49:AZ49"/>
    <mergeCell ref="B48:AL48"/>
    <mergeCell ref="AO51:AT51"/>
    <mergeCell ref="AU51:AZ51"/>
    <mergeCell ref="AO49:AT49"/>
    <mergeCell ref="AO52:AT52"/>
    <mergeCell ref="AE51:AJ51"/>
    <mergeCell ref="B51:C51"/>
    <mergeCell ref="B52:C52"/>
    <mergeCell ref="AK52:AN52"/>
    <mergeCell ref="U52:Z52"/>
    <mergeCell ref="D52:T52"/>
    <mergeCell ref="AK51:AN51"/>
    <mergeCell ref="AA52:AD52"/>
    <mergeCell ref="AE52:AJ52"/>
    <mergeCell ref="AA51:AD51"/>
    <mergeCell ref="AE49:AN49"/>
    <mergeCell ref="AV48:AZ48"/>
    <mergeCell ref="AK50:AN50"/>
    <mergeCell ref="AT48:AU48"/>
    <mergeCell ref="D51:T51"/>
    <mergeCell ref="U51:Z51"/>
    <mergeCell ref="M42:X42"/>
    <mergeCell ref="AO50:AT50"/>
    <mergeCell ref="B50:T50"/>
    <mergeCell ref="U50:Z50"/>
    <mergeCell ref="B49:T49"/>
    <mergeCell ref="U49:AD49"/>
    <mergeCell ref="AA50:AD50"/>
    <mergeCell ref="B43:L43"/>
    <mergeCell ref="AT45:AZ45"/>
    <mergeCell ref="AP43:AZ43"/>
    <mergeCell ref="AB42:AE42"/>
    <mergeCell ref="B47:L47"/>
    <mergeCell ref="Y42:Z42"/>
    <mergeCell ref="B45:AL45"/>
    <mergeCell ref="B46:AL46"/>
    <mergeCell ref="AE50:AJ50"/>
    <mergeCell ref="AT47:AZ47"/>
    <mergeCell ref="O44:AS44"/>
    <mergeCell ref="Z43:AK43"/>
    <mergeCell ref="AM48:AN48"/>
    <mergeCell ref="AO48:AS48"/>
    <mergeCell ref="B73:AZ73"/>
    <mergeCell ref="B72:C72"/>
    <mergeCell ref="D72:X72"/>
    <mergeCell ref="Y72:AB72"/>
    <mergeCell ref="AC72:AW72"/>
    <mergeCell ref="AL66:AM66"/>
    <mergeCell ref="AQ66:AU66"/>
    <mergeCell ref="AV66:AZ66"/>
    <mergeCell ref="AE66:AK66"/>
    <mergeCell ref="B66:AD66"/>
    <mergeCell ref="Y69:AB69"/>
    <mergeCell ref="B71:C71"/>
    <mergeCell ref="AX68:AZ68"/>
    <mergeCell ref="AC68:AW68"/>
    <mergeCell ref="Y68:AB68"/>
    <mergeCell ref="D68:X68"/>
    <mergeCell ref="Y71:AB71"/>
    <mergeCell ref="AX71:AZ71"/>
    <mergeCell ref="D71:X71"/>
    <mergeCell ref="AC71:AW71"/>
    <mergeCell ref="B69:C69"/>
    <mergeCell ref="D69:X69"/>
    <mergeCell ref="AX69:AZ69"/>
    <mergeCell ref="B70:AZ70"/>
    <mergeCell ref="AU55:AZ55"/>
    <mergeCell ref="B61:L61"/>
    <mergeCell ref="B67:AZ67"/>
    <mergeCell ref="AX72:AZ72"/>
    <mergeCell ref="M59:P59"/>
    <mergeCell ref="M60:P60"/>
    <mergeCell ref="S59:AA59"/>
    <mergeCell ref="AU56:AZ56"/>
    <mergeCell ref="AO56:AT56"/>
    <mergeCell ref="B58:P58"/>
    <mergeCell ref="B57:P57"/>
    <mergeCell ref="Q57:R57"/>
    <mergeCell ref="S57:AA57"/>
    <mergeCell ref="AD57:AN57"/>
    <mergeCell ref="AQ57:AZ57"/>
    <mergeCell ref="AO58:AZ58"/>
    <mergeCell ref="Q58:AN58"/>
    <mergeCell ref="AO57:AP57"/>
    <mergeCell ref="Q59:R59"/>
    <mergeCell ref="U56:Z56"/>
    <mergeCell ref="AB57:AC57"/>
    <mergeCell ref="B65:AZ65"/>
    <mergeCell ref="AN64:AP64"/>
    <mergeCell ref="C63:AY63"/>
    <mergeCell ref="AQ59:AZ59"/>
    <mergeCell ref="AO60:AP60"/>
    <mergeCell ref="AQ60:AZ60"/>
    <mergeCell ref="AB59:AC59"/>
    <mergeCell ref="S60:AN60"/>
    <mergeCell ref="M61:AZ61"/>
    <mergeCell ref="AL64:AM64"/>
    <mergeCell ref="AQ64:AU64"/>
    <mergeCell ref="AV64:AZ64"/>
    <mergeCell ref="AE64:AK64"/>
    <mergeCell ref="B64:AC64"/>
    <mergeCell ref="B59:L60"/>
    <mergeCell ref="AC69:AW69"/>
    <mergeCell ref="B68:C68"/>
    <mergeCell ref="AN66:AP66"/>
    <mergeCell ref="Q60:R60"/>
    <mergeCell ref="AD59:AN59"/>
    <mergeCell ref="AO59:AP59"/>
    <mergeCell ref="AT46:AU46"/>
    <mergeCell ref="AV46:AZ46"/>
    <mergeCell ref="B42:L42"/>
    <mergeCell ref="B44:N44"/>
    <mergeCell ref="AM45:AN45"/>
    <mergeCell ref="AO45:AS45"/>
    <mergeCell ref="AM47:AN47"/>
    <mergeCell ref="AG42:AZ42"/>
    <mergeCell ref="U47:AA47"/>
    <mergeCell ref="AO55:AT55"/>
    <mergeCell ref="U53:Z53"/>
    <mergeCell ref="AA53:AD53"/>
    <mergeCell ref="C62:AY62"/>
    <mergeCell ref="M47:N47"/>
    <mergeCell ref="O47:T47"/>
    <mergeCell ref="D53:T53"/>
    <mergeCell ref="B55:C55"/>
    <mergeCell ref="AK53:AN53"/>
    <mergeCell ref="AK56:AN56"/>
    <mergeCell ref="D55:T55"/>
    <mergeCell ref="U55:Z55"/>
    <mergeCell ref="AA56:AD56"/>
    <mergeCell ref="AE56:AJ56"/>
    <mergeCell ref="B56:C56"/>
    <mergeCell ref="AA55:AD55"/>
    <mergeCell ref="AE55:AJ55"/>
    <mergeCell ref="B53:C53"/>
    <mergeCell ref="D56:T56"/>
    <mergeCell ref="AK55:AN55"/>
    <mergeCell ref="B54:C54"/>
    <mergeCell ref="D54:T54"/>
    <mergeCell ref="U54:Z54"/>
    <mergeCell ref="AA54:AD54"/>
    <mergeCell ref="AE54:AJ54"/>
    <mergeCell ref="AK54:AN54"/>
    <mergeCell ref="AU53:AZ53"/>
    <mergeCell ref="AO46:AS46"/>
    <mergeCell ref="AO54:AT54"/>
    <mergeCell ref="AU54:AZ54"/>
    <mergeCell ref="AO47:AS47"/>
    <mergeCell ref="AO53:AT53"/>
    <mergeCell ref="AU50:AZ50"/>
    <mergeCell ref="U32:Z32"/>
    <mergeCell ref="AA32:AD32"/>
    <mergeCell ref="AE32:AJ32"/>
    <mergeCell ref="AK32:AN32"/>
    <mergeCell ref="AO32:AT32"/>
    <mergeCell ref="AU32:AZ32"/>
    <mergeCell ref="AU34:AZ34"/>
    <mergeCell ref="AU36:AZ36"/>
    <mergeCell ref="AM43:AN43"/>
    <mergeCell ref="M43:X43"/>
    <mergeCell ref="AT44:AZ44"/>
    <mergeCell ref="AB47:AL47"/>
    <mergeCell ref="AM46:AN46"/>
    <mergeCell ref="AE53:AJ53"/>
    <mergeCell ref="U33:Z33"/>
    <mergeCell ref="U34:Z34"/>
    <mergeCell ref="AU33:AZ33"/>
  </mergeCells>
  <dataValidations count="12">
    <dataValidation type="time" allowBlank="1" showInputMessage="1" showErrorMessage="1" promptTitle="Angabe Inbetriebsetzung" prompt="Hier bitte die Uhrzeit der Inbetriebsetzung eingeben! (Schrittweite 0,5 Stunden)" sqref="AQ66:AU66">
      <formula1>0</formula1>
      <formula2>0.999305555555556</formula2>
    </dataValidation>
    <dataValidation type="date" allowBlank="1" showInputMessage="1" showErrorMessage="1" promptTitle="Angabe Inbetriebsetzung" prompt="Hier bitte das Datum der Inbetriebsetzung eingeben!" sqref="AE66:AK66">
      <formula1>36526</formula1>
      <formula2>73050</formula2>
    </dataValidation>
    <dataValidation type="whole" allowBlank="1" showInputMessage="1" showErrorMessage="1" sqref="AM43:AN43">
      <formula1>1</formula1>
      <formula2>99</formula2>
    </dataValidation>
    <dataValidation allowBlank="1" showErrorMessage="1" promptTitle="Nummer letzte EZE vom Datenblatt" prompt="Jeder einspeisende Wechselrichter wird als eine EZE betrachtet!_x000a_Bitte die Nummer des letzten Wechselrichters auf diesem Datenblatt als ganze Zahl (max. 99) eingeben!" sqref="AX39:AY39 AX2:AY2"/>
    <dataValidation allowBlank="1" showErrorMessage="1" sqref="Z43:AK43 AX3:AZ3 AS3:AU3 R40:X40 AI12 R3:X3 Z6:AK6 AI14 AX40:AZ40 AS40:AU40"/>
    <dataValidation type="list" showInputMessage="1" showErrorMessage="1" sqref="U32:Z32 AE32:AJ32 AE51:AJ51">
      <mc:AlternateContent xmlns:x12ac="http://schemas.microsoft.com/office/spreadsheetml/2011/1/ac" xmlns:mc="http://schemas.openxmlformats.org/markup-compatibility/2006">
        <mc:Choice Requires="x12ac">
          <x12ac:list xml:space="preserve"> ,"1,15","1,25"</x12ac:list>
        </mc:Choice>
        <mc:Fallback>
          <formula1>" ,1,15,1,25"</formula1>
        </mc:Fallback>
      </mc:AlternateContent>
    </dataValidation>
    <dataValidation type="list" showInputMessage="1" showErrorMessage="1" sqref="AE33:AJ33 U33:Z33 AE52:AJ52">
      <mc:AlternateContent xmlns:x12ac="http://schemas.microsoft.com/office/spreadsheetml/2011/1/ac" xmlns:mc="http://schemas.openxmlformats.org/markup-compatibility/2006">
        <mc:Choice Requires="x12ac">
          <x12ac:list xml:space="preserve"> ,"1,10","1,15"</x12ac:list>
        </mc:Choice>
        <mc:Fallback>
          <formula1>" ,1,10,1,15"</formula1>
        </mc:Fallback>
      </mc:AlternateContent>
    </dataValidation>
    <dataValidation type="list" showInputMessage="1" showErrorMessage="1" sqref="U51:Z51">
      <mc:AlternateContent xmlns:x12ac="http://schemas.microsoft.com/office/spreadsheetml/2011/1/ac" xmlns:mc="http://schemas.openxmlformats.org/markup-compatibility/2006">
        <mc:Choice Requires="x12ac">
          <x12ac:list>"1,15","1,25"</x12ac:list>
        </mc:Choice>
        <mc:Fallback>
          <formula1>"1,15,1,25"</formula1>
        </mc:Fallback>
      </mc:AlternateContent>
    </dataValidation>
    <dataValidation showInputMessage="1" showErrorMessage="1" sqref="U34:Z34 AE34:AJ34"/>
    <dataValidation type="list" allowBlank="1" showInputMessage="1" showErrorMessage="1" sqref="AA34:AD34 AK34:AN34 AA53:AD53 AK53:AN53">
      <mc:AlternateContent xmlns:x12ac="http://schemas.microsoft.com/office/spreadsheetml/2011/1/ac" xmlns:mc="http://schemas.openxmlformats.org/markup-compatibility/2006">
        <mc:Choice Requires="x12ac">
          <x12ac:list>"0,10","1,00","3,00"</x12ac:list>
        </mc:Choice>
        <mc:Fallback>
          <formula1>"0,10,1,00,3,00"</formula1>
        </mc:Fallback>
      </mc:AlternateContent>
    </dataValidation>
    <dataValidation type="list" showInputMessage="1" showErrorMessage="1" sqref="U35:Z35 AE35:AJ35 U54:Z54 AE54:AJ54">
      <mc:AlternateContent xmlns:x12ac="http://schemas.microsoft.com/office/spreadsheetml/2011/1/ac" xmlns:mc="http://schemas.openxmlformats.org/markup-compatibility/2006">
        <mc:Choice Requires="x12ac">
          <x12ac:list xml:space="preserve"> ,entfällt,"0,45"</x12ac:list>
        </mc:Choice>
        <mc:Fallback>
          <formula1>" ,entfällt,0,45"</formula1>
        </mc:Fallback>
      </mc:AlternateContent>
    </dataValidation>
    <dataValidation type="list" allowBlank="1" showInputMessage="1" showErrorMessage="1" sqref="AA35:AD35 AK35:AN35 AA54:AD54 AK54:AN54">
      <mc:AlternateContent xmlns:x12ac="http://schemas.microsoft.com/office/spreadsheetml/2011/1/ac" xmlns:mc="http://schemas.openxmlformats.org/markup-compatibility/2006">
        <mc:Choice Requires="x12ac">
          <x12ac:list>,"0,30"</x12ac:list>
        </mc:Choice>
        <mc:Fallback>
          <formula1>",0,30"</formula1>
        </mc:Fallback>
      </mc:AlternateContent>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rowBreaks count="1" manualBreakCount="1">
    <brk id="37" min="1" max="5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2234" r:id="rId5" name="Check Box 10">
              <controlPr defaultSize="0" autoFill="0" autoLine="0" autoPict="0">
                <anchor moveWithCells="1">
                  <from>
                    <xdr:col>28</xdr:col>
                    <xdr:colOff>19050</xdr:colOff>
                    <xdr:row>24</xdr:row>
                    <xdr:rowOff>9525</xdr:rowOff>
                  </from>
                  <to>
                    <xdr:col>35</xdr:col>
                    <xdr:colOff>85725</xdr:colOff>
                    <xdr:row>25</xdr:row>
                    <xdr:rowOff>0</xdr:rowOff>
                  </to>
                </anchor>
              </controlPr>
            </control>
          </mc:Choice>
        </mc:AlternateContent>
        <mc:AlternateContent xmlns:mc="http://schemas.openxmlformats.org/markup-compatibility/2006">
          <mc:Choice Requires="x14">
            <control shapeId="52253" r:id="rId6" name="Check Box 29">
              <controlPr defaultSize="0" autoFill="0" autoLine="0" autoPict="0">
                <anchor moveWithCells="1">
                  <from>
                    <xdr:col>1</xdr:col>
                    <xdr:colOff>28575</xdr:colOff>
                    <xdr:row>31</xdr:row>
                    <xdr:rowOff>38100</xdr:rowOff>
                  </from>
                  <to>
                    <xdr:col>3</xdr:col>
                    <xdr:colOff>104775</xdr:colOff>
                    <xdr:row>31</xdr:row>
                    <xdr:rowOff>257175</xdr:rowOff>
                  </to>
                </anchor>
              </controlPr>
            </control>
          </mc:Choice>
        </mc:AlternateContent>
        <mc:AlternateContent xmlns:mc="http://schemas.openxmlformats.org/markup-compatibility/2006">
          <mc:Choice Requires="x14">
            <control shapeId="52254" r:id="rId7" name="Check Box 30">
              <controlPr defaultSize="0" autoFill="0" autoLine="0" autoPict="0">
                <anchor moveWithCells="1">
                  <from>
                    <xdr:col>42</xdr:col>
                    <xdr:colOff>0</xdr:colOff>
                    <xdr:row>31</xdr:row>
                    <xdr:rowOff>28575</xdr:rowOff>
                  </from>
                  <to>
                    <xdr:col>45</xdr:col>
                    <xdr:colOff>47625</xdr:colOff>
                    <xdr:row>31</xdr:row>
                    <xdr:rowOff>247650</xdr:rowOff>
                  </to>
                </anchor>
              </controlPr>
            </control>
          </mc:Choice>
        </mc:AlternateContent>
        <mc:AlternateContent xmlns:mc="http://schemas.openxmlformats.org/markup-compatibility/2006">
          <mc:Choice Requires="x14">
            <control shapeId="52255" r:id="rId8" name="Check Box 31">
              <controlPr defaultSize="0" autoFill="0" autoLine="0" autoPict="0">
                <anchor moveWithCells="1">
                  <from>
                    <xdr:col>48</xdr:col>
                    <xdr:colOff>0</xdr:colOff>
                    <xdr:row>31</xdr:row>
                    <xdr:rowOff>28575</xdr:rowOff>
                  </from>
                  <to>
                    <xdr:col>51</xdr:col>
                    <xdr:colOff>38100</xdr:colOff>
                    <xdr:row>31</xdr:row>
                    <xdr:rowOff>247650</xdr:rowOff>
                  </to>
                </anchor>
              </controlPr>
            </control>
          </mc:Choice>
        </mc:AlternateContent>
        <mc:AlternateContent xmlns:mc="http://schemas.openxmlformats.org/markup-compatibility/2006">
          <mc:Choice Requires="x14">
            <control shapeId="52256" r:id="rId9" name="Check Box 32">
              <controlPr defaultSize="0" autoFill="0" autoLine="0" autoPict="0">
                <anchor moveWithCells="1">
                  <from>
                    <xdr:col>1</xdr:col>
                    <xdr:colOff>28575</xdr:colOff>
                    <xdr:row>32</xdr:row>
                    <xdr:rowOff>38100</xdr:rowOff>
                  </from>
                  <to>
                    <xdr:col>3</xdr:col>
                    <xdr:colOff>104775</xdr:colOff>
                    <xdr:row>32</xdr:row>
                    <xdr:rowOff>257175</xdr:rowOff>
                  </to>
                </anchor>
              </controlPr>
            </control>
          </mc:Choice>
        </mc:AlternateContent>
        <mc:AlternateContent xmlns:mc="http://schemas.openxmlformats.org/markup-compatibility/2006">
          <mc:Choice Requires="x14">
            <control shapeId="52257" r:id="rId10" name="Check Box 33">
              <controlPr defaultSize="0" autoFill="0" autoLine="0" autoPict="0">
                <anchor moveWithCells="1">
                  <from>
                    <xdr:col>42</xdr:col>
                    <xdr:colOff>0</xdr:colOff>
                    <xdr:row>32</xdr:row>
                    <xdr:rowOff>28575</xdr:rowOff>
                  </from>
                  <to>
                    <xdr:col>45</xdr:col>
                    <xdr:colOff>47625</xdr:colOff>
                    <xdr:row>32</xdr:row>
                    <xdr:rowOff>247650</xdr:rowOff>
                  </to>
                </anchor>
              </controlPr>
            </control>
          </mc:Choice>
        </mc:AlternateContent>
        <mc:AlternateContent xmlns:mc="http://schemas.openxmlformats.org/markup-compatibility/2006">
          <mc:Choice Requires="x14">
            <control shapeId="52258" r:id="rId11" name="Check Box 34">
              <controlPr defaultSize="0" autoFill="0" autoLine="0" autoPict="0">
                <anchor moveWithCells="1">
                  <from>
                    <xdr:col>48</xdr:col>
                    <xdr:colOff>0</xdr:colOff>
                    <xdr:row>32</xdr:row>
                    <xdr:rowOff>28575</xdr:rowOff>
                  </from>
                  <to>
                    <xdr:col>51</xdr:col>
                    <xdr:colOff>38100</xdr:colOff>
                    <xdr:row>32</xdr:row>
                    <xdr:rowOff>247650</xdr:rowOff>
                  </to>
                </anchor>
              </controlPr>
            </control>
          </mc:Choice>
        </mc:AlternateContent>
        <mc:AlternateContent xmlns:mc="http://schemas.openxmlformats.org/markup-compatibility/2006">
          <mc:Choice Requires="x14">
            <control shapeId="52259" r:id="rId12" name="Check Box 35">
              <controlPr defaultSize="0" autoFill="0" autoLine="0" autoPict="0">
                <anchor moveWithCells="1">
                  <from>
                    <xdr:col>1</xdr:col>
                    <xdr:colOff>28575</xdr:colOff>
                    <xdr:row>33</xdr:row>
                    <xdr:rowOff>38100</xdr:rowOff>
                  </from>
                  <to>
                    <xdr:col>3</xdr:col>
                    <xdr:colOff>104775</xdr:colOff>
                    <xdr:row>33</xdr:row>
                    <xdr:rowOff>257175</xdr:rowOff>
                  </to>
                </anchor>
              </controlPr>
            </control>
          </mc:Choice>
        </mc:AlternateContent>
        <mc:AlternateContent xmlns:mc="http://schemas.openxmlformats.org/markup-compatibility/2006">
          <mc:Choice Requires="x14">
            <control shapeId="52260" r:id="rId13" name="Check Box 36">
              <controlPr defaultSize="0" autoFill="0" autoLine="0" autoPict="0">
                <anchor moveWithCells="1">
                  <from>
                    <xdr:col>42</xdr:col>
                    <xdr:colOff>0</xdr:colOff>
                    <xdr:row>33</xdr:row>
                    <xdr:rowOff>28575</xdr:rowOff>
                  </from>
                  <to>
                    <xdr:col>45</xdr:col>
                    <xdr:colOff>47625</xdr:colOff>
                    <xdr:row>33</xdr:row>
                    <xdr:rowOff>247650</xdr:rowOff>
                  </to>
                </anchor>
              </controlPr>
            </control>
          </mc:Choice>
        </mc:AlternateContent>
        <mc:AlternateContent xmlns:mc="http://schemas.openxmlformats.org/markup-compatibility/2006">
          <mc:Choice Requires="x14">
            <control shapeId="52261" r:id="rId14" name="Check Box 37">
              <controlPr defaultSize="0" autoFill="0" autoLine="0" autoPict="0">
                <anchor moveWithCells="1">
                  <from>
                    <xdr:col>48</xdr:col>
                    <xdr:colOff>0</xdr:colOff>
                    <xdr:row>33</xdr:row>
                    <xdr:rowOff>28575</xdr:rowOff>
                  </from>
                  <to>
                    <xdr:col>51</xdr:col>
                    <xdr:colOff>38100</xdr:colOff>
                    <xdr:row>33</xdr:row>
                    <xdr:rowOff>247650</xdr:rowOff>
                  </to>
                </anchor>
              </controlPr>
            </control>
          </mc:Choice>
        </mc:AlternateContent>
        <mc:AlternateContent xmlns:mc="http://schemas.openxmlformats.org/markup-compatibility/2006">
          <mc:Choice Requires="x14">
            <control shapeId="52262" r:id="rId15" name="Check Box 38">
              <controlPr defaultSize="0" autoFill="0" autoLine="0" autoPict="0">
                <anchor moveWithCells="1">
                  <from>
                    <xdr:col>1</xdr:col>
                    <xdr:colOff>28575</xdr:colOff>
                    <xdr:row>35</xdr:row>
                    <xdr:rowOff>38100</xdr:rowOff>
                  </from>
                  <to>
                    <xdr:col>3</xdr:col>
                    <xdr:colOff>104775</xdr:colOff>
                    <xdr:row>35</xdr:row>
                    <xdr:rowOff>257175</xdr:rowOff>
                  </to>
                </anchor>
              </controlPr>
            </control>
          </mc:Choice>
        </mc:AlternateContent>
        <mc:AlternateContent xmlns:mc="http://schemas.openxmlformats.org/markup-compatibility/2006">
          <mc:Choice Requires="x14">
            <control shapeId="52263" r:id="rId16" name="Check Box 39">
              <controlPr defaultSize="0" autoFill="0" autoLine="0" autoPict="0">
                <anchor moveWithCells="1">
                  <from>
                    <xdr:col>42</xdr:col>
                    <xdr:colOff>0</xdr:colOff>
                    <xdr:row>35</xdr:row>
                    <xdr:rowOff>28575</xdr:rowOff>
                  </from>
                  <to>
                    <xdr:col>45</xdr:col>
                    <xdr:colOff>47625</xdr:colOff>
                    <xdr:row>35</xdr:row>
                    <xdr:rowOff>247650</xdr:rowOff>
                  </to>
                </anchor>
              </controlPr>
            </control>
          </mc:Choice>
        </mc:AlternateContent>
        <mc:AlternateContent xmlns:mc="http://schemas.openxmlformats.org/markup-compatibility/2006">
          <mc:Choice Requires="x14">
            <control shapeId="52264" r:id="rId17" name="Check Box 40">
              <controlPr defaultSize="0" autoFill="0" autoLine="0" autoPict="0">
                <anchor moveWithCells="1">
                  <from>
                    <xdr:col>48</xdr:col>
                    <xdr:colOff>0</xdr:colOff>
                    <xdr:row>35</xdr:row>
                    <xdr:rowOff>28575</xdr:rowOff>
                  </from>
                  <to>
                    <xdr:col>51</xdr:col>
                    <xdr:colOff>38100</xdr:colOff>
                    <xdr:row>35</xdr:row>
                    <xdr:rowOff>247650</xdr:rowOff>
                  </to>
                </anchor>
              </controlPr>
            </control>
          </mc:Choice>
        </mc:AlternateContent>
        <mc:AlternateContent xmlns:mc="http://schemas.openxmlformats.org/markup-compatibility/2006">
          <mc:Choice Requires="x14">
            <control shapeId="52265" r:id="rId18" name="Check Box 41">
              <controlPr defaultSize="0" autoFill="0" autoLine="0" autoPict="0">
                <anchor moveWithCells="1">
                  <from>
                    <xdr:col>1</xdr:col>
                    <xdr:colOff>28575</xdr:colOff>
                    <xdr:row>36</xdr:row>
                    <xdr:rowOff>38100</xdr:rowOff>
                  </from>
                  <to>
                    <xdr:col>3</xdr:col>
                    <xdr:colOff>104775</xdr:colOff>
                    <xdr:row>36</xdr:row>
                    <xdr:rowOff>257175</xdr:rowOff>
                  </to>
                </anchor>
              </controlPr>
            </control>
          </mc:Choice>
        </mc:AlternateContent>
        <mc:AlternateContent xmlns:mc="http://schemas.openxmlformats.org/markup-compatibility/2006">
          <mc:Choice Requires="x14">
            <control shapeId="52266" r:id="rId19" name="Check Box 42">
              <controlPr defaultSize="0" autoFill="0" autoLine="0" autoPict="0">
                <anchor moveWithCells="1">
                  <from>
                    <xdr:col>42</xdr:col>
                    <xdr:colOff>0</xdr:colOff>
                    <xdr:row>36</xdr:row>
                    <xdr:rowOff>28575</xdr:rowOff>
                  </from>
                  <to>
                    <xdr:col>45</xdr:col>
                    <xdr:colOff>47625</xdr:colOff>
                    <xdr:row>36</xdr:row>
                    <xdr:rowOff>247650</xdr:rowOff>
                  </to>
                </anchor>
              </controlPr>
            </control>
          </mc:Choice>
        </mc:AlternateContent>
        <mc:AlternateContent xmlns:mc="http://schemas.openxmlformats.org/markup-compatibility/2006">
          <mc:Choice Requires="x14">
            <control shapeId="52267" r:id="rId20" name="Check Box 43">
              <controlPr defaultSize="0" autoFill="0" autoLine="0" autoPict="0">
                <anchor moveWithCells="1">
                  <from>
                    <xdr:col>48</xdr:col>
                    <xdr:colOff>0</xdr:colOff>
                    <xdr:row>36</xdr:row>
                    <xdr:rowOff>28575</xdr:rowOff>
                  </from>
                  <to>
                    <xdr:col>51</xdr:col>
                    <xdr:colOff>38100</xdr:colOff>
                    <xdr:row>36</xdr:row>
                    <xdr:rowOff>247650</xdr:rowOff>
                  </to>
                </anchor>
              </controlPr>
            </control>
          </mc:Choice>
        </mc:AlternateContent>
        <mc:AlternateContent xmlns:mc="http://schemas.openxmlformats.org/markup-compatibility/2006">
          <mc:Choice Requires="x14">
            <control shapeId="52268" r:id="rId21" name="Check Box 44">
              <controlPr defaultSize="0" autoFill="0" autoLine="0" autoPict="0">
                <anchor moveWithCells="1">
                  <from>
                    <xdr:col>1</xdr:col>
                    <xdr:colOff>28575</xdr:colOff>
                    <xdr:row>50</xdr:row>
                    <xdr:rowOff>38100</xdr:rowOff>
                  </from>
                  <to>
                    <xdr:col>3</xdr:col>
                    <xdr:colOff>0</xdr:colOff>
                    <xdr:row>50</xdr:row>
                    <xdr:rowOff>257175</xdr:rowOff>
                  </to>
                </anchor>
              </controlPr>
            </control>
          </mc:Choice>
        </mc:AlternateContent>
        <mc:AlternateContent xmlns:mc="http://schemas.openxmlformats.org/markup-compatibility/2006">
          <mc:Choice Requires="x14">
            <control shapeId="52269" r:id="rId22" name="Check Box 45">
              <controlPr defaultSize="0" autoFill="0" autoLine="0" autoPict="0">
                <anchor moveWithCells="1">
                  <from>
                    <xdr:col>42</xdr:col>
                    <xdr:colOff>0</xdr:colOff>
                    <xdr:row>50</xdr:row>
                    <xdr:rowOff>28575</xdr:rowOff>
                  </from>
                  <to>
                    <xdr:col>45</xdr:col>
                    <xdr:colOff>47625</xdr:colOff>
                    <xdr:row>50</xdr:row>
                    <xdr:rowOff>247650</xdr:rowOff>
                  </to>
                </anchor>
              </controlPr>
            </control>
          </mc:Choice>
        </mc:AlternateContent>
        <mc:AlternateContent xmlns:mc="http://schemas.openxmlformats.org/markup-compatibility/2006">
          <mc:Choice Requires="x14">
            <control shapeId="52270" r:id="rId23" name="Check Box 46">
              <controlPr defaultSize="0" autoFill="0" autoLine="0" autoPict="0">
                <anchor moveWithCells="1">
                  <from>
                    <xdr:col>48</xdr:col>
                    <xdr:colOff>0</xdr:colOff>
                    <xdr:row>50</xdr:row>
                    <xdr:rowOff>28575</xdr:rowOff>
                  </from>
                  <to>
                    <xdr:col>51</xdr:col>
                    <xdr:colOff>38100</xdr:colOff>
                    <xdr:row>50</xdr:row>
                    <xdr:rowOff>247650</xdr:rowOff>
                  </to>
                </anchor>
              </controlPr>
            </control>
          </mc:Choice>
        </mc:AlternateContent>
        <mc:AlternateContent xmlns:mc="http://schemas.openxmlformats.org/markup-compatibility/2006">
          <mc:Choice Requires="x14">
            <control shapeId="52271" r:id="rId24" name="Check Box 47">
              <controlPr defaultSize="0" autoFill="0" autoLine="0" autoPict="0">
                <anchor moveWithCells="1">
                  <from>
                    <xdr:col>1</xdr:col>
                    <xdr:colOff>28575</xdr:colOff>
                    <xdr:row>51</xdr:row>
                    <xdr:rowOff>38100</xdr:rowOff>
                  </from>
                  <to>
                    <xdr:col>3</xdr:col>
                    <xdr:colOff>0</xdr:colOff>
                    <xdr:row>51</xdr:row>
                    <xdr:rowOff>257175</xdr:rowOff>
                  </to>
                </anchor>
              </controlPr>
            </control>
          </mc:Choice>
        </mc:AlternateContent>
        <mc:AlternateContent xmlns:mc="http://schemas.openxmlformats.org/markup-compatibility/2006">
          <mc:Choice Requires="x14">
            <control shapeId="52272" r:id="rId25" name="Check Box 48">
              <controlPr defaultSize="0" autoFill="0" autoLine="0" autoPict="0">
                <anchor moveWithCells="1">
                  <from>
                    <xdr:col>42</xdr:col>
                    <xdr:colOff>0</xdr:colOff>
                    <xdr:row>51</xdr:row>
                    <xdr:rowOff>28575</xdr:rowOff>
                  </from>
                  <to>
                    <xdr:col>45</xdr:col>
                    <xdr:colOff>47625</xdr:colOff>
                    <xdr:row>51</xdr:row>
                    <xdr:rowOff>247650</xdr:rowOff>
                  </to>
                </anchor>
              </controlPr>
            </control>
          </mc:Choice>
        </mc:AlternateContent>
        <mc:AlternateContent xmlns:mc="http://schemas.openxmlformats.org/markup-compatibility/2006">
          <mc:Choice Requires="x14">
            <control shapeId="52273" r:id="rId26" name="Check Box 49">
              <controlPr defaultSize="0" autoFill="0" autoLine="0" autoPict="0">
                <anchor moveWithCells="1">
                  <from>
                    <xdr:col>48</xdr:col>
                    <xdr:colOff>0</xdr:colOff>
                    <xdr:row>51</xdr:row>
                    <xdr:rowOff>28575</xdr:rowOff>
                  </from>
                  <to>
                    <xdr:col>51</xdr:col>
                    <xdr:colOff>38100</xdr:colOff>
                    <xdr:row>51</xdr:row>
                    <xdr:rowOff>247650</xdr:rowOff>
                  </to>
                </anchor>
              </controlPr>
            </control>
          </mc:Choice>
        </mc:AlternateContent>
        <mc:AlternateContent xmlns:mc="http://schemas.openxmlformats.org/markup-compatibility/2006">
          <mc:Choice Requires="x14">
            <control shapeId="52274" r:id="rId27" name="Check Box 50">
              <controlPr defaultSize="0" autoFill="0" autoLine="0" autoPict="0">
                <anchor moveWithCells="1">
                  <from>
                    <xdr:col>1</xdr:col>
                    <xdr:colOff>28575</xdr:colOff>
                    <xdr:row>52</xdr:row>
                    <xdr:rowOff>38100</xdr:rowOff>
                  </from>
                  <to>
                    <xdr:col>3</xdr:col>
                    <xdr:colOff>0</xdr:colOff>
                    <xdr:row>52</xdr:row>
                    <xdr:rowOff>257175</xdr:rowOff>
                  </to>
                </anchor>
              </controlPr>
            </control>
          </mc:Choice>
        </mc:AlternateContent>
        <mc:AlternateContent xmlns:mc="http://schemas.openxmlformats.org/markup-compatibility/2006">
          <mc:Choice Requires="x14">
            <control shapeId="52275" r:id="rId28" name="Check Box 51">
              <controlPr defaultSize="0" autoFill="0" autoLine="0" autoPict="0">
                <anchor moveWithCells="1">
                  <from>
                    <xdr:col>42</xdr:col>
                    <xdr:colOff>0</xdr:colOff>
                    <xdr:row>52</xdr:row>
                    <xdr:rowOff>28575</xdr:rowOff>
                  </from>
                  <to>
                    <xdr:col>45</xdr:col>
                    <xdr:colOff>47625</xdr:colOff>
                    <xdr:row>52</xdr:row>
                    <xdr:rowOff>247650</xdr:rowOff>
                  </to>
                </anchor>
              </controlPr>
            </control>
          </mc:Choice>
        </mc:AlternateContent>
        <mc:AlternateContent xmlns:mc="http://schemas.openxmlformats.org/markup-compatibility/2006">
          <mc:Choice Requires="x14">
            <control shapeId="52276" r:id="rId29" name="Check Box 52">
              <controlPr defaultSize="0" autoFill="0" autoLine="0" autoPict="0">
                <anchor moveWithCells="1">
                  <from>
                    <xdr:col>48</xdr:col>
                    <xdr:colOff>0</xdr:colOff>
                    <xdr:row>52</xdr:row>
                    <xdr:rowOff>28575</xdr:rowOff>
                  </from>
                  <to>
                    <xdr:col>51</xdr:col>
                    <xdr:colOff>38100</xdr:colOff>
                    <xdr:row>52</xdr:row>
                    <xdr:rowOff>247650</xdr:rowOff>
                  </to>
                </anchor>
              </controlPr>
            </control>
          </mc:Choice>
        </mc:AlternateContent>
        <mc:AlternateContent xmlns:mc="http://schemas.openxmlformats.org/markup-compatibility/2006">
          <mc:Choice Requires="x14">
            <control shapeId="52277" r:id="rId30" name="Check Box 53">
              <controlPr defaultSize="0" autoFill="0" autoLine="0" autoPict="0">
                <anchor moveWithCells="1">
                  <from>
                    <xdr:col>1</xdr:col>
                    <xdr:colOff>28575</xdr:colOff>
                    <xdr:row>54</xdr:row>
                    <xdr:rowOff>38100</xdr:rowOff>
                  </from>
                  <to>
                    <xdr:col>3</xdr:col>
                    <xdr:colOff>0</xdr:colOff>
                    <xdr:row>54</xdr:row>
                    <xdr:rowOff>257175</xdr:rowOff>
                  </to>
                </anchor>
              </controlPr>
            </control>
          </mc:Choice>
        </mc:AlternateContent>
        <mc:AlternateContent xmlns:mc="http://schemas.openxmlformats.org/markup-compatibility/2006">
          <mc:Choice Requires="x14">
            <control shapeId="52278" r:id="rId31" name="Check Box 54">
              <controlPr defaultSize="0" autoFill="0" autoLine="0" autoPict="0">
                <anchor moveWithCells="1">
                  <from>
                    <xdr:col>42</xdr:col>
                    <xdr:colOff>0</xdr:colOff>
                    <xdr:row>54</xdr:row>
                    <xdr:rowOff>28575</xdr:rowOff>
                  </from>
                  <to>
                    <xdr:col>45</xdr:col>
                    <xdr:colOff>47625</xdr:colOff>
                    <xdr:row>54</xdr:row>
                    <xdr:rowOff>247650</xdr:rowOff>
                  </to>
                </anchor>
              </controlPr>
            </control>
          </mc:Choice>
        </mc:AlternateContent>
        <mc:AlternateContent xmlns:mc="http://schemas.openxmlformats.org/markup-compatibility/2006">
          <mc:Choice Requires="x14">
            <control shapeId="52279" r:id="rId32" name="Check Box 55">
              <controlPr defaultSize="0" autoFill="0" autoLine="0" autoPict="0">
                <anchor moveWithCells="1">
                  <from>
                    <xdr:col>48</xdr:col>
                    <xdr:colOff>0</xdr:colOff>
                    <xdr:row>54</xdr:row>
                    <xdr:rowOff>28575</xdr:rowOff>
                  </from>
                  <to>
                    <xdr:col>51</xdr:col>
                    <xdr:colOff>38100</xdr:colOff>
                    <xdr:row>54</xdr:row>
                    <xdr:rowOff>247650</xdr:rowOff>
                  </to>
                </anchor>
              </controlPr>
            </control>
          </mc:Choice>
        </mc:AlternateContent>
        <mc:AlternateContent xmlns:mc="http://schemas.openxmlformats.org/markup-compatibility/2006">
          <mc:Choice Requires="x14">
            <control shapeId="52280" r:id="rId33" name="Check Box 56">
              <controlPr defaultSize="0" autoFill="0" autoLine="0" autoPict="0">
                <anchor moveWithCells="1">
                  <from>
                    <xdr:col>1</xdr:col>
                    <xdr:colOff>28575</xdr:colOff>
                    <xdr:row>55</xdr:row>
                    <xdr:rowOff>38100</xdr:rowOff>
                  </from>
                  <to>
                    <xdr:col>3</xdr:col>
                    <xdr:colOff>0</xdr:colOff>
                    <xdr:row>55</xdr:row>
                    <xdr:rowOff>257175</xdr:rowOff>
                  </to>
                </anchor>
              </controlPr>
            </control>
          </mc:Choice>
        </mc:AlternateContent>
        <mc:AlternateContent xmlns:mc="http://schemas.openxmlformats.org/markup-compatibility/2006">
          <mc:Choice Requires="x14">
            <control shapeId="52281" r:id="rId34" name="Check Box 57">
              <controlPr defaultSize="0" autoFill="0" autoLine="0" autoPict="0">
                <anchor moveWithCells="1">
                  <from>
                    <xdr:col>42</xdr:col>
                    <xdr:colOff>0</xdr:colOff>
                    <xdr:row>55</xdr:row>
                    <xdr:rowOff>28575</xdr:rowOff>
                  </from>
                  <to>
                    <xdr:col>45</xdr:col>
                    <xdr:colOff>47625</xdr:colOff>
                    <xdr:row>55</xdr:row>
                    <xdr:rowOff>247650</xdr:rowOff>
                  </to>
                </anchor>
              </controlPr>
            </control>
          </mc:Choice>
        </mc:AlternateContent>
        <mc:AlternateContent xmlns:mc="http://schemas.openxmlformats.org/markup-compatibility/2006">
          <mc:Choice Requires="x14">
            <control shapeId="52282" r:id="rId35" name="Check Box 58">
              <controlPr defaultSize="0" autoFill="0" autoLine="0" autoPict="0">
                <anchor moveWithCells="1">
                  <from>
                    <xdr:col>48</xdr:col>
                    <xdr:colOff>0</xdr:colOff>
                    <xdr:row>55</xdr:row>
                    <xdr:rowOff>28575</xdr:rowOff>
                  </from>
                  <to>
                    <xdr:col>51</xdr:col>
                    <xdr:colOff>38100</xdr:colOff>
                    <xdr:row>55</xdr:row>
                    <xdr:rowOff>247650</xdr:rowOff>
                  </to>
                </anchor>
              </controlPr>
            </control>
          </mc:Choice>
        </mc:AlternateContent>
        <mc:AlternateContent xmlns:mc="http://schemas.openxmlformats.org/markup-compatibility/2006">
          <mc:Choice Requires="x14">
            <control shapeId="52322" r:id="rId36" name="Check Box 98">
              <controlPr defaultSize="0" autoFill="0" autoLine="0" autoPict="0">
                <anchor moveWithCells="1">
                  <from>
                    <xdr:col>40</xdr:col>
                    <xdr:colOff>19050</xdr:colOff>
                    <xdr:row>58</xdr:row>
                    <xdr:rowOff>19050</xdr:rowOff>
                  </from>
                  <to>
                    <xdr:col>42</xdr:col>
                    <xdr:colOff>9525</xdr:colOff>
                    <xdr:row>58</xdr:row>
                    <xdr:rowOff>247650</xdr:rowOff>
                  </to>
                </anchor>
              </controlPr>
            </control>
          </mc:Choice>
        </mc:AlternateContent>
        <mc:AlternateContent xmlns:mc="http://schemas.openxmlformats.org/markup-compatibility/2006">
          <mc:Choice Requires="x14">
            <control shapeId="52323" r:id="rId37" name="Check Box 99">
              <controlPr defaultSize="0" autoFill="0" autoLine="0" autoPict="0">
                <anchor moveWithCells="1">
                  <from>
                    <xdr:col>40</xdr:col>
                    <xdr:colOff>19050</xdr:colOff>
                    <xdr:row>59</xdr:row>
                    <xdr:rowOff>19050</xdr:rowOff>
                  </from>
                  <to>
                    <xdr:col>42</xdr:col>
                    <xdr:colOff>9525</xdr:colOff>
                    <xdr:row>59</xdr:row>
                    <xdr:rowOff>247650</xdr:rowOff>
                  </to>
                </anchor>
              </controlPr>
            </control>
          </mc:Choice>
        </mc:AlternateContent>
        <mc:AlternateContent xmlns:mc="http://schemas.openxmlformats.org/markup-compatibility/2006">
          <mc:Choice Requires="x14">
            <control shapeId="52327" r:id="rId38" name="Check Box 103">
              <controlPr defaultSize="0" autoFill="0" autoLine="0" autoPict="0">
                <anchor moveWithCells="1">
                  <from>
                    <xdr:col>16</xdr:col>
                    <xdr:colOff>19050</xdr:colOff>
                    <xdr:row>59</xdr:row>
                    <xdr:rowOff>28575</xdr:rowOff>
                  </from>
                  <to>
                    <xdr:col>18</xdr:col>
                    <xdr:colOff>0</xdr:colOff>
                    <xdr:row>59</xdr:row>
                    <xdr:rowOff>247650</xdr:rowOff>
                  </to>
                </anchor>
              </controlPr>
            </control>
          </mc:Choice>
        </mc:AlternateContent>
        <mc:AlternateContent xmlns:mc="http://schemas.openxmlformats.org/markup-compatibility/2006">
          <mc:Choice Requires="x14">
            <control shapeId="52335" r:id="rId39" name="Option Button 111">
              <controlPr defaultSize="0" autoFill="0" autoLine="0" autoPict="0">
                <anchor moveWithCells="1">
                  <from>
                    <xdr:col>38</xdr:col>
                    <xdr:colOff>9525</xdr:colOff>
                    <xdr:row>15</xdr:row>
                    <xdr:rowOff>9525</xdr:rowOff>
                  </from>
                  <to>
                    <xdr:col>40</xdr:col>
                    <xdr:colOff>0</xdr:colOff>
                    <xdr:row>16</xdr:row>
                    <xdr:rowOff>0</xdr:rowOff>
                  </to>
                </anchor>
              </controlPr>
            </control>
          </mc:Choice>
        </mc:AlternateContent>
        <mc:AlternateContent xmlns:mc="http://schemas.openxmlformats.org/markup-compatibility/2006">
          <mc:Choice Requires="x14">
            <control shapeId="52336" r:id="rId40" name="Option Button 112">
              <controlPr defaultSize="0" autoFill="0" autoLine="0" autoPict="0">
                <anchor moveWithCells="1">
                  <from>
                    <xdr:col>45</xdr:col>
                    <xdr:colOff>19050</xdr:colOff>
                    <xdr:row>15</xdr:row>
                    <xdr:rowOff>9525</xdr:rowOff>
                  </from>
                  <to>
                    <xdr:col>47</xdr:col>
                    <xdr:colOff>0</xdr:colOff>
                    <xdr:row>16</xdr:row>
                    <xdr:rowOff>0</xdr:rowOff>
                  </to>
                </anchor>
              </controlPr>
            </control>
          </mc:Choice>
        </mc:AlternateContent>
        <mc:AlternateContent xmlns:mc="http://schemas.openxmlformats.org/markup-compatibility/2006">
          <mc:Choice Requires="x14">
            <control shapeId="52337" r:id="rId41" name="Option Button 113">
              <controlPr defaultSize="0" autoFill="0" autoLine="0" autoPict="0">
                <anchor moveWithCells="1">
                  <from>
                    <xdr:col>38</xdr:col>
                    <xdr:colOff>9525</xdr:colOff>
                    <xdr:row>16</xdr:row>
                    <xdr:rowOff>9525</xdr:rowOff>
                  </from>
                  <to>
                    <xdr:col>40</xdr:col>
                    <xdr:colOff>0</xdr:colOff>
                    <xdr:row>17</xdr:row>
                    <xdr:rowOff>0</xdr:rowOff>
                  </to>
                </anchor>
              </controlPr>
            </control>
          </mc:Choice>
        </mc:AlternateContent>
        <mc:AlternateContent xmlns:mc="http://schemas.openxmlformats.org/markup-compatibility/2006">
          <mc:Choice Requires="x14">
            <control shapeId="52338" r:id="rId42" name="Option Button 114">
              <controlPr defaultSize="0" autoFill="0" autoLine="0" autoPict="0">
                <anchor moveWithCells="1">
                  <from>
                    <xdr:col>45</xdr:col>
                    <xdr:colOff>19050</xdr:colOff>
                    <xdr:row>16</xdr:row>
                    <xdr:rowOff>9525</xdr:rowOff>
                  </from>
                  <to>
                    <xdr:col>47</xdr:col>
                    <xdr:colOff>0</xdr:colOff>
                    <xdr:row>17</xdr:row>
                    <xdr:rowOff>0</xdr:rowOff>
                  </to>
                </anchor>
              </controlPr>
            </control>
          </mc:Choice>
        </mc:AlternateContent>
        <mc:AlternateContent xmlns:mc="http://schemas.openxmlformats.org/markup-compatibility/2006">
          <mc:Choice Requires="x14">
            <control shapeId="52339" r:id="rId43" name="Option Button 115">
              <controlPr defaultSize="0" autoFill="0" autoLine="0" autoPict="0">
                <anchor moveWithCells="1">
                  <from>
                    <xdr:col>38</xdr:col>
                    <xdr:colOff>9525</xdr:colOff>
                    <xdr:row>17</xdr:row>
                    <xdr:rowOff>9525</xdr:rowOff>
                  </from>
                  <to>
                    <xdr:col>40</xdr:col>
                    <xdr:colOff>0</xdr:colOff>
                    <xdr:row>18</xdr:row>
                    <xdr:rowOff>0</xdr:rowOff>
                  </to>
                </anchor>
              </controlPr>
            </control>
          </mc:Choice>
        </mc:AlternateContent>
        <mc:AlternateContent xmlns:mc="http://schemas.openxmlformats.org/markup-compatibility/2006">
          <mc:Choice Requires="x14">
            <control shapeId="52340" r:id="rId44" name="Option Button 116">
              <controlPr defaultSize="0" autoFill="0" autoLine="0" autoPict="0">
                <anchor moveWithCells="1">
                  <from>
                    <xdr:col>45</xdr:col>
                    <xdr:colOff>19050</xdr:colOff>
                    <xdr:row>17</xdr:row>
                    <xdr:rowOff>9525</xdr:rowOff>
                  </from>
                  <to>
                    <xdr:col>47</xdr:col>
                    <xdr:colOff>0</xdr:colOff>
                    <xdr:row>18</xdr:row>
                    <xdr:rowOff>0</xdr:rowOff>
                  </to>
                </anchor>
              </controlPr>
            </control>
          </mc:Choice>
        </mc:AlternateContent>
        <mc:AlternateContent xmlns:mc="http://schemas.openxmlformats.org/markup-compatibility/2006">
          <mc:Choice Requires="x14">
            <control shapeId="52341" r:id="rId45" name="Option Button 117">
              <controlPr defaultSize="0" autoFill="0" autoLine="0" autoPict="0">
                <anchor moveWithCells="1">
                  <from>
                    <xdr:col>38</xdr:col>
                    <xdr:colOff>9525</xdr:colOff>
                    <xdr:row>18</xdr:row>
                    <xdr:rowOff>9525</xdr:rowOff>
                  </from>
                  <to>
                    <xdr:col>40</xdr:col>
                    <xdr:colOff>0</xdr:colOff>
                    <xdr:row>19</xdr:row>
                    <xdr:rowOff>0</xdr:rowOff>
                  </to>
                </anchor>
              </controlPr>
            </control>
          </mc:Choice>
        </mc:AlternateContent>
        <mc:AlternateContent xmlns:mc="http://schemas.openxmlformats.org/markup-compatibility/2006">
          <mc:Choice Requires="x14">
            <control shapeId="52342" r:id="rId46" name="Option Button 118">
              <controlPr defaultSize="0" autoFill="0" autoLine="0" autoPict="0">
                <anchor moveWithCells="1">
                  <from>
                    <xdr:col>45</xdr:col>
                    <xdr:colOff>19050</xdr:colOff>
                    <xdr:row>18</xdr:row>
                    <xdr:rowOff>9525</xdr:rowOff>
                  </from>
                  <to>
                    <xdr:col>47</xdr:col>
                    <xdr:colOff>0</xdr:colOff>
                    <xdr:row>19</xdr:row>
                    <xdr:rowOff>0</xdr:rowOff>
                  </to>
                </anchor>
              </controlPr>
            </control>
          </mc:Choice>
        </mc:AlternateContent>
        <mc:AlternateContent xmlns:mc="http://schemas.openxmlformats.org/markup-compatibility/2006">
          <mc:Choice Requires="x14">
            <control shapeId="52343" r:id="rId47" name="Option Button 119">
              <controlPr defaultSize="0" autoFill="0" autoLine="0" autoPict="0">
                <anchor moveWithCells="1">
                  <from>
                    <xdr:col>38</xdr:col>
                    <xdr:colOff>9525</xdr:colOff>
                    <xdr:row>21</xdr:row>
                    <xdr:rowOff>9525</xdr:rowOff>
                  </from>
                  <to>
                    <xdr:col>40</xdr:col>
                    <xdr:colOff>0</xdr:colOff>
                    <xdr:row>22</xdr:row>
                    <xdr:rowOff>0</xdr:rowOff>
                  </to>
                </anchor>
              </controlPr>
            </control>
          </mc:Choice>
        </mc:AlternateContent>
        <mc:AlternateContent xmlns:mc="http://schemas.openxmlformats.org/markup-compatibility/2006">
          <mc:Choice Requires="x14">
            <control shapeId="52344" r:id="rId48" name="Option Button 120">
              <controlPr defaultSize="0" autoFill="0" autoLine="0" autoPict="0">
                <anchor moveWithCells="1">
                  <from>
                    <xdr:col>45</xdr:col>
                    <xdr:colOff>19050</xdr:colOff>
                    <xdr:row>21</xdr:row>
                    <xdr:rowOff>9525</xdr:rowOff>
                  </from>
                  <to>
                    <xdr:col>47</xdr:col>
                    <xdr:colOff>0</xdr:colOff>
                    <xdr:row>22</xdr:row>
                    <xdr:rowOff>0</xdr:rowOff>
                  </to>
                </anchor>
              </controlPr>
            </control>
          </mc:Choice>
        </mc:AlternateContent>
        <mc:AlternateContent xmlns:mc="http://schemas.openxmlformats.org/markup-compatibility/2006">
          <mc:Choice Requires="x14">
            <control shapeId="52346" r:id="rId49" name="Option Button 122">
              <controlPr defaultSize="0" autoFill="0" autoLine="0" autoPict="0">
                <anchor moveWithCells="1">
                  <from>
                    <xdr:col>15</xdr:col>
                    <xdr:colOff>9525</xdr:colOff>
                    <xdr:row>19</xdr:row>
                    <xdr:rowOff>9525</xdr:rowOff>
                  </from>
                  <to>
                    <xdr:col>17</xdr:col>
                    <xdr:colOff>0</xdr:colOff>
                    <xdr:row>19</xdr:row>
                    <xdr:rowOff>228600</xdr:rowOff>
                  </to>
                </anchor>
              </controlPr>
            </control>
          </mc:Choice>
        </mc:AlternateContent>
        <mc:AlternateContent xmlns:mc="http://schemas.openxmlformats.org/markup-compatibility/2006">
          <mc:Choice Requires="x14">
            <control shapeId="52347" r:id="rId50" name="Option Button 123">
              <controlPr defaultSize="0" autoFill="0" autoLine="0" autoPict="0">
                <anchor moveWithCells="1">
                  <from>
                    <xdr:col>25</xdr:col>
                    <xdr:colOff>9525</xdr:colOff>
                    <xdr:row>19</xdr:row>
                    <xdr:rowOff>9525</xdr:rowOff>
                  </from>
                  <to>
                    <xdr:col>27</xdr:col>
                    <xdr:colOff>0</xdr:colOff>
                    <xdr:row>19</xdr:row>
                    <xdr:rowOff>228600</xdr:rowOff>
                  </to>
                </anchor>
              </controlPr>
            </control>
          </mc:Choice>
        </mc:AlternateContent>
        <mc:AlternateContent xmlns:mc="http://schemas.openxmlformats.org/markup-compatibility/2006">
          <mc:Choice Requires="x14">
            <control shapeId="52348" r:id="rId51" name="Option Button 124">
              <controlPr defaultSize="0" autoFill="0" autoLine="0" autoPict="0">
                <anchor moveWithCells="1">
                  <from>
                    <xdr:col>38</xdr:col>
                    <xdr:colOff>9525</xdr:colOff>
                    <xdr:row>28</xdr:row>
                    <xdr:rowOff>9525</xdr:rowOff>
                  </from>
                  <to>
                    <xdr:col>40</xdr:col>
                    <xdr:colOff>0</xdr:colOff>
                    <xdr:row>29</xdr:row>
                    <xdr:rowOff>0</xdr:rowOff>
                  </to>
                </anchor>
              </controlPr>
            </control>
          </mc:Choice>
        </mc:AlternateContent>
        <mc:AlternateContent xmlns:mc="http://schemas.openxmlformats.org/markup-compatibility/2006">
          <mc:Choice Requires="x14">
            <control shapeId="52349" r:id="rId52" name="Option Button 125">
              <controlPr defaultSize="0" autoFill="0" autoLine="0" autoPict="0">
                <anchor moveWithCells="1">
                  <from>
                    <xdr:col>45</xdr:col>
                    <xdr:colOff>19050</xdr:colOff>
                    <xdr:row>28</xdr:row>
                    <xdr:rowOff>9525</xdr:rowOff>
                  </from>
                  <to>
                    <xdr:col>47</xdr:col>
                    <xdr:colOff>0</xdr:colOff>
                    <xdr:row>29</xdr:row>
                    <xdr:rowOff>0</xdr:rowOff>
                  </to>
                </anchor>
              </controlPr>
            </control>
          </mc:Choice>
        </mc:AlternateContent>
        <mc:AlternateContent xmlns:mc="http://schemas.openxmlformats.org/markup-compatibility/2006">
          <mc:Choice Requires="x14">
            <control shapeId="52350" r:id="rId53" name="Option Button 126">
              <controlPr defaultSize="0" autoFill="0" autoLine="0" autoPict="0">
                <anchor moveWithCells="1">
                  <from>
                    <xdr:col>38</xdr:col>
                    <xdr:colOff>9525</xdr:colOff>
                    <xdr:row>20</xdr:row>
                    <xdr:rowOff>9525</xdr:rowOff>
                  </from>
                  <to>
                    <xdr:col>40</xdr:col>
                    <xdr:colOff>0</xdr:colOff>
                    <xdr:row>21</xdr:row>
                    <xdr:rowOff>0</xdr:rowOff>
                  </to>
                </anchor>
              </controlPr>
            </control>
          </mc:Choice>
        </mc:AlternateContent>
        <mc:AlternateContent xmlns:mc="http://schemas.openxmlformats.org/markup-compatibility/2006">
          <mc:Choice Requires="x14">
            <control shapeId="52351" r:id="rId54" name="Option Button 127">
              <controlPr defaultSize="0" autoFill="0" autoLine="0" autoPict="0">
                <anchor moveWithCells="1">
                  <from>
                    <xdr:col>45</xdr:col>
                    <xdr:colOff>19050</xdr:colOff>
                    <xdr:row>20</xdr:row>
                    <xdr:rowOff>9525</xdr:rowOff>
                  </from>
                  <to>
                    <xdr:col>47</xdr:col>
                    <xdr:colOff>0</xdr:colOff>
                    <xdr:row>21</xdr:row>
                    <xdr:rowOff>0</xdr:rowOff>
                  </to>
                </anchor>
              </controlPr>
            </control>
          </mc:Choice>
        </mc:AlternateContent>
        <mc:AlternateContent xmlns:mc="http://schemas.openxmlformats.org/markup-compatibility/2006">
          <mc:Choice Requires="x14">
            <control shapeId="52352" r:id="rId55" name="Option Button 128">
              <controlPr defaultSize="0" autoFill="0" autoLine="0" autoPict="0">
                <anchor moveWithCells="1">
                  <from>
                    <xdr:col>38</xdr:col>
                    <xdr:colOff>9525</xdr:colOff>
                    <xdr:row>45</xdr:row>
                    <xdr:rowOff>9525</xdr:rowOff>
                  </from>
                  <to>
                    <xdr:col>40</xdr:col>
                    <xdr:colOff>0</xdr:colOff>
                    <xdr:row>46</xdr:row>
                    <xdr:rowOff>0</xdr:rowOff>
                  </to>
                </anchor>
              </controlPr>
            </control>
          </mc:Choice>
        </mc:AlternateContent>
        <mc:AlternateContent xmlns:mc="http://schemas.openxmlformats.org/markup-compatibility/2006">
          <mc:Choice Requires="x14">
            <control shapeId="52353" r:id="rId56" name="Option Button 129">
              <controlPr defaultSize="0" autoFill="0" autoLine="0" autoPict="0">
                <anchor moveWithCells="1">
                  <from>
                    <xdr:col>45</xdr:col>
                    <xdr:colOff>19050</xdr:colOff>
                    <xdr:row>45</xdr:row>
                    <xdr:rowOff>9525</xdr:rowOff>
                  </from>
                  <to>
                    <xdr:col>47</xdr:col>
                    <xdr:colOff>0</xdr:colOff>
                    <xdr:row>46</xdr:row>
                    <xdr:rowOff>0</xdr:rowOff>
                  </to>
                </anchor>
              </controlPr>
            </control>
          </mc:Choice>
        </mc:AlternateContent>
        <mc:AlternateContent xmlns:mc="http://schemas.openxmlformats.org/markup-compatibility/2006">
          <mc:Choice Requires="x14">
            <control shapeId="52355" r:id="rId57" name="Option Button 131">
              <controlPr defaultSize="0" autoFill="0" autoLine="0" autoPict="0">
                <anchor moveWithCells="1">
                  <from>
                    <xdr:col>38</xdr:col>
                    <xdr:colOff>9525</xdr:colOff>
                    <xdr:row>47</xdr:row>
                    <xdr:rowOff>9525</xdr:rowOff>
                  </from>
                  <to>
                    <xdr:col>40</xdr:col>
                    <xdr:colOff>0</xdr:colOff>
                    <xdr:row>48</xdr:row>
                    <xdr:rowOff>0</xdr:rowOff>
                  </to>
                </anchor>
              </controlPr>
            </control>
          </mc:Choice>
        </mc:AlternateContent>
        <mc:AlternateContent xmlns:mc="http://schemas.openxmlformats.org/markup-compatibility/2006">
          <mc:Choice Requires="x14">
            <control shapeId="52356" r:id="rId58" name="Option Button 132">
              <controlPr defaultSize="0" autoFill="0" autoLine="0" autoPict="0">
                <anchor moveWithCells="1">
                  <from>
                    <xdr:col>45</xdr:col>
                    <xdr:colOff>19050</xdr:colOff>
                    <xdr:row>47</xdr:row>
                    <xdr:rowOff>9525</xdr:rowOff>
                  </from>
                  <to>
                    <xdr:col>47</xdr:col>
                    <xdr:colOff>0</xdr:colOff>
                    <xdr:row>48</xdr:row>
                    <xdr:rowOff>0</xdr:rowOff>
                  </to>
                </anchor>
              </controlPr>
            </control>
          </mc:Choice>
        </mc:AlternateContent>
        <mc:AlternateContent xmlns:mc="http://schemas.openxmlformats.org/markup-compatibility/2006">
          <mc:Choice Requires="x14">
            <control shapeId="52361" r:id="rId59" name="Option Button 137">
              <controlPr defaultSize="0" autoFill="0" autoLine="0" autoPict="0">
                <anchor moveWithCells="1">
                  <from>
                    <xdr:col>38</xdr:col>
                    <xdr:colOff>9525</xdr:colOff>
                    <xdr:row>24</xdr:row>
                    <xdr:rowOff>9525</xdr:rowOff>
                  </from>
                  <to>
                    <xdr:col>40</xdr:col>
                    <xdr:colOff>0</xdr:colOff>
                    <xdr:row>25</xdr:row>
                    <xdr:rowOff>0</xdr:rowOff>
                  </to>
                </anchor>
              </controlPr>
            </control>
          </mc:Choice>
        </mc:AlternateContent>
        <mc:AlternateContent xmlns:mc="http://schemas.openxmlformats.org/markup-compatibility/2006">
          <mc:Choice Requires="x14">
            <control shapeId="52362" r:id="rId60" name="Option Button 138">
              <controlPr defaultSize="0" autoFill="0" autoLine="0" autoPict="0">
                <anchor moveWithCells="1">
                  <from>
                    <xdr:col>20</xdr:col>
                    <xdr:colOff>9525</xdr:colOff>
                    <xdr:row>24</xdr:row>
                    <xdr:rowOff>9525</xdr:rowOff>
                  </from>
                  <to>
                    <xdr:col>22</xdr:col>
                    <xdr:colOff>0</xdr:colOff>
                    <xdr:row>25</xdr:row>
                    <xdr:rowOff>0</xdr:rowOff>
                  </to>
                </anchor>
              </controlPr>
            </control>
          </mc:Choice>
        </mc:AlternateContent>
        <mc:AlternateContent xmlns:mc="http://schemas.openxmlformats.org/markup-compatibility/2006">
          <mc:Choice Requires="x14">
            <control shapeId="52366" r:id="rId61" name="Option Button 142">
              <controlPr defaultSize="0" autoFill="0" autoLine="0" autoPict="0">
                <anchor moveWithCells="1">
                  <from>
                    <xdr:col>16</xdr:col>
                    <xdr:colOff>9525</xdr:colOff>
                    <xdr:row>56</xdr:row>
                    <xdr:rowOff>19050</xdr:rowOff>
                  </from>
                  <to>
                    <xdr:col>18</xdr:col>
                    <xdr:colOff>0</xdr:colOff>
                    <xdr:row>57</xdr:row>
                    <xdr:rowOff>9525</xdr:rowOff>
                  </to>
                </anchor>
              </controlPr>
            </control>
          </mc:Choice>
        </mc:AlternateContent>
        <mc:AlternateContent xmlns:mc="http://schemas.openxmlformats.org/markup-compatibility/2006">
          <mc:Choice Requires="x14">
            <control shapeId="52367" r:id="rId62" name="Option Button 143">
              <controlPr defaultSize="0" autoFill="0" autoLine="0" autoPict="0">
                <anchor moveWithCells="1">
                  <from>
                    <xdr:col>27</xdr:col>
                    <xdr:colOff>9525</xdr:colOff>
                    <xdr:row>56</xdr:row>
                    <xdr:rowOff>19050</xdr:rowOff>
                  </from>
                  <to>
                    <xdr:col>29</xdr:col>
                    <xdr:colOff>0</xdr:colOff>
                    <xdr:row>57</xdr:row>
                    <xdr:rowOff>9525</xdr:rowOff>
                  </to>
                </anchor>
              </controlPr>
            </control>
          </mc:Choice>
        </mc:AlternateContent>
        <mc:AlternateContent xmlns:mc="http://schemas.openxmlformats.org/markup-compatibility/2006">
          <mc:Choice Requires="x14">
            <control shapeId="52368" r:id="rId63" name="Option Button 144">
              <controlPr defaultSize="0" autoFill="0" autoLine="0" autoPict="0">
                <anchor moveWithCells="1">
                  <from>
                    <xdr:col>40</xdr:col>
                    <xdr:colOff>9525</xdr:colOff>
                    <xdr:row>56</xdr:row>
                    <xdr:rowOff>19050</xdr:rowOff>
                  </from>
                  <to>
                    <xdr:col>42</xdr:col>
                    <xdr:colOff>0</xdr:colOff>
                    <xdr:row>57</xdr:row>
                    <xdr:rowOff>9525</xdr:rowOff>
                  </to>
                </anchor>
              </controlPr>
            </control>
          </mc:Choice>
        </mc:AlternateContent>
        <mc:AlternateContent xmlns:mc="http://schemas.openxmlformats.org/markup-compatibility/2006">
          <mc:Choice Requires="x14">
            <control shapeId="52369" r:id="rId64" name="Option Button 145">
              <controlPr defaultSize="0" autoFill="0" autoLine="0" autoPict="0">
                <anchor moveWithCells="1">
                  <from>
                    <xdr:col>16</xdr:col>
                    <xdr:colOff>9525</xdr:colOff>
                    <xdr:row>58</xdr:row>
                    <xdr:rowOff>38100</xdr:rowOff>
                  </from>
                  <to>
                    <xdr:col>18</xdr:col>
                    <xdr:colOff>0</xdr:colOff>
                    <xdr:row>58</xdr:row>
                    <xdr:rowOff>257175</xdr:rowOff>
                  </to>
                </anchor>
              </controlPr>
            </control>
          </mc:Choice>
        </mc:AlternateContent>
        <mc:AlternateContent xmlns:mc="http://schemas.openxmlformats.org/markup-compatibility/2006">
          <mc:Choice Requires="x14">
            <control shapeId="52370" r:id="rId65" name="Option Button 146">
              <controlPr defaultSize="0" autoFill="0" autoLine="0" autoPict="0">
                <anchor moveWithCells="1">
                  <from>
                    <xdr:col>27</xdr:col>
                    <xdr:colOff>9525</xdr:colOff>
                    <xdr:row>58</xdr:row>
                    <xdr:rowOff>38100</xdr:rowOff>
                  </from>
                  <to>
                    <xdr:col>29</xdr:col>
                    <xdr:colOff>0</xdr:colOff>
                    <xdr:row>58</xdr:row>
                    <xdr:rowOff>257175</xdr:rowOff>
                  </to>
                </anchor>
              </controlPr>
            </control>
          </mc:Choice>
        </mc:AlternateContent>
        <mc:AlternateContent xmlns:mc="http://schemas.openxmlformats.org/markup-compatibility/2006">
          <mc:Choice Requires="x14">
            <control shapeId="52371" r:id="rId66" name="Group Box 147">
              <controlPr defaultSize="0" print="0" autoFill="0" autoPict="0">
                <anchor moveWithCells="1">
                  <from>
                    <xdr:col>38</xdr:col>
                    <xdr:colOff>0</xdr:colOff>
                    <xdr:row>15</xdr:row>
                    <xdr:rowOff>0</xdr:rowOff>
                  </from>
                  <to>
                    <xdr:col>52</xdr:col>
                    <xdr:colOff>0</xdr:colOff>
                    <xdr:row>16</xdr:row>
                    <xdr:rowOff>0</xdr:rowOff>
                  </to>
                </anchor>
              </controlPr>
            </control>
          </mc:Choice>
        </mc:AlternateContent>
        <mc:AlternateContent xmlns:mc="http://schemas.openxmlformats.org/markup-compatibility/2006">
          <mc:Choice Requires="x14">
            <control shapeId="52372" r:id="rId67" name="Group Box 148">
              <controlPr defaultSize="0" print="0" autoFill="0" autoPict="0">
                <anchor moveWithCells="1">
                  <from>
                    <xdr:col>38</xdr:col>
                    <xdr:colOff>0</xdr:colOff>
                    <xdr:row>16</xdr:row>
                    <xdr:rowOff>0</xdr:rowOff>
                  </from>
                  <to>
                    <xdr:col>52</xdr:col>
                    <xdr:colOff>0</xdr:colOff>
                    <xdr:row>17</xdr:row>
                    <xdr:rowOff>0</xdr:rowOff>
                  </to>
                </anchor>
              </controlPr>
            </control>
          </mc:Choice>
        </mc:AlternateContent>
        <mc:AlternateContent xmlns:mc="http://schemas.openxmlformats.org/markup-compatibility/2006">
          <mc:Choice Requires="x14">
            <control shapeId="52373" r:id="rId68" name="Group Box 149">
              <controlPr defaultSize="0" print="0" autoFill="0" autoPict="0">
                <anchor moveWithCells="1">
                  <from>
                    <xdr:col>38</xdr:col>
                    <xdr:colOff>0</xdr:colOff>
                    <xdr:row>17</xdr:row>
                    <xdr:rowOff>0</xdr:rowOff>
                  </from>
                  <to>
                    <xdr:col>52</xdr:col>
                    <xdr:colOff>0</xdr:colOff>
                    <xdr:row>18</xdr:row>
                    <xdr:rowOff>0</xdr:rowOff>
                  </to>
                </anchor>
              </controlPr>
            </control>
          </mc:Choice>
        </mc:AlternateContent>
        <mc:AlternateContent xmlns:mc="http://schemas.openxmlformats.org/markup-compatibility/2006">
          <mc:Choice Requires="x14">
            <control shapeId="52374" r:id="rId69" name="Group Box 150">
              <controlPr defaultSize="0" print="0" autoFill="0" autoPict="0">
                <anchor moveWithCells="1">
                  <from>
                    <xdr:col>38</xdr:col>
                    <xdr:colOff>0</xdr:colOff>
                    <xdr:row>18</xdr:row>
                    <xdr:rowOff>0</xdr:rowOff>
                  </from>
                  <to>
                    <xdr:col>52</xdr:col>
                    <xdr:colOff>0</xdr:colOff>
                    <xdr:row>19</xdr:row>
                    <xdr:rowOff>0</xdr:rowOff>
                  </to>
                </anchor>
              </controlPr>
            </control>
          </mc:Choice>
        </mc:AlternateContent>
        <mc:AlternateContent xmlns:mc="http://schemas.openxmlformats.org/markup-compatibility/2006">
          <mc:Choice Requires="x14">
            <control shapeId="52375" r:id="rId70" name="Group Box 151">
              <controlPr defaultSize="0" print="0" autoFill="0" autoPict="0">
                <anchor moveWithCells="1">
                  <from>
                    <xdr:col>38</xdr:col>
                    <xdr:colOff>0</xdr:colOff>
                    <xdr:row>20</xdr:row>
                    <xdr:rowOff>0</xdr:rowOff>
                  </from>
                  <to>
                    <xdr:col>52</xdr:col>
                    <xdr:colOff>0</xdr:colOff>
                    <xdr:row>21</xdr:row>
                    <xdr:rowOff>0</xdr:rowOff>
                  </to>
                </anchor>
              </controlPr>
            </control>
          </mc:Choice>
        </mc:AlternateContent>
        <mc:AlternateContent xmlns:mc="http://schemas.openxmlformats.org/markup-compatibility/2006">
          <mc:Choice Requires="x14">
            <control shapeId="52376" r:id="rId71" name="Group Box 152">
              <controlPr defaultSize="0" print="0" autoFill="0" autoPict="0">
                <anchor moveWithCells="1">
                  <from>
                    <xdr:col>38</xdr:col>
                    <xdr:colOff>0</xdr:colOff>
                    <xdr:row>21</xdr:row>
                    <xdr:rowOff>0</xdr:rowOff>
                  </from>
                  <to>
                    <xdr:col>52</xdr:col>
                    <xdr:colOff>0</xdr:colOff>
                    <xdr:row>22</xdr:row>
                    <xdr:rowOff>0</xdr:rowOff>
                  </to>
                </anchor>
              </controlPr>
            </control>
          </mc:Choice>
        </mc:AlternateContent>
        <mc:AlternateContent xmlns:mc="http://schemas.openxmlformats.org/markup-compatibility/2006">
          <mc:Choice Requires="x14">
            <control shapeId="52377" r:id="rId72" name="Group Box 153">
              <controlPr defaultSize="0" print="0" autoFill="0" autoPict="0">
                <anchor moveWithCells="1">
                  <from>
                    <xdr:col>38</xdr:col>
                    <xdr:colOff>0</xdr:colOff>
                    <xdr:row>28</xdr:row>
                    <xdr:rowOff>0</xdr:rowOff>
                  </from>
                  <to>
                    <xdr:col>52</xdr:col>
                    <xdr:colOff>0</xdr:colOff>
                    <xdr:row>29</xdr:row>
                    <xdr:rowOff>0</xdr:rowOff>
                  </to>
                </anchor>
              </controlPr>
            </control>
          </mc:Choice>
        </mc:AlternateContent>
        <mc:AlternateContent xmlns:mc="http://schemas.openxmlformats.org/markup-compatibility/2006">
          <mc:Choice Requires="x14">
            <control shapeId="52378" r:id="rId73" name="Group Box 154">
              <controlPr defaultSize="0" print="0" autoFill="0" autoPict="0">
                <anchor moveWithCells="1">
                  <from>
                    <xdr:col>20</xdr:col>
                    <xdr:colOff>0</xdr:colOff>
                    <xdr:row>24</xdr:row>
                    <xdr:rowOff>0</xdr:rowOff>
                  </from>
                  <to>
                    <xdr:col>45</xdr:col>
                    <xdr:colOff>0</xdr:colOff>
                    <xdr:row>25</xdr:row>
                    <xdr:rowOff>0</xdr:rowOff>
                  </to>
                </anchor>
              </controlPr>
            </control>
          </mc:Choice>
        </mc:AlternateContent>
        <mc:AlternateContent xmlns:mc="http://schemas.openxmlformats.org/markup-compatibility/2006">
          <mc:Choice Requires="x14">
            <control shapeId="52379" r:id="rId74" name="Group Box 155">
              <controlPr defaultSize="0" print="0" autoFill="0" autoPict="0">
                <anchor moveWithCells="1">
                  <from>
                    <xdr:col>1</xdr:col>
                    <xdr:colOff>0</xdr:colOff>
                    <xdr:row>19</xdr:row>
                    <xdr:rowOff>0</xdr:rowOff>
                  </from>
                  <to>
                    <xdr:col>52</xdr:col>
                    <xdr:colOff>0</xdr:colOff>
                    <xdr:row>20</xdr:row>
                    <xdr:rowOff>0</xdr:rowOff>
                  </to>
                </anchor>
              </controlPr>
            </control>
          </mc:Choice>
        </mc:AlternateContent>
        <mc:AlternateContent xmlns:mc="http://schemas.openxmlformats.org/markup-compatibility/2006">
          <mc:Choice Requires="x14">
            <control shapeId="52382" r:id="rId75" name="Group Box 158">
              <controlPr defaultSize="0" print="0" autoFill="0" autoPict="0">
                <anchor moveWithCells="1">
                  <from>
                    <xdr:col>38</xdr:col>
                    <xdr:colOff>0</xdr:colOff>
                    <xdr:row>23</xdr:row>
                    <xdr:rowOff>0</xdr:rowOff>
                  </from>
                  <to>
                    <xdr:col>45</xdr:col>
                    <xdr:colOff>0</xdr:colOff>
                    <xdr:row>24</xdr:row>
                    <xdr:rowOff>0</xdr:rowOff>
                  </to>
                </anchor>
              </controlPr>
            </control>
          </mc:Choice>
        </mc:AlternateContent>
        <mc:AlternateContent xmlns:mc="http://schemas.openxmlformats.org/markup-compatibility/2006">
          <mc:Choice Requires="x14">
            <control shapeId="52385" r:id="rId76" name="Group Box 161">
              <controlPr defaultSize="0" print="0" autoFill="0" autoPict="0">
                <anchor moveWithCells="1">
                  <from>
                    <xdr:col>38</xdr:col>
                    <xdr:colOff>0</xdr:colOff>
                    <xdr:row>26</xdr:row>
                    <xdr:rowOff>0</xdr:rowOff>
                  </from>
                  <to>
                    <xdr:col>45</xdr:col>
                    <xdr:colOff>0</xdr:colOff>
                    <xdr:row>27</xdr:row>
                    <xdr:rowOff>0</xdr:rowOff>
                  </to>
                </anchor>
              </controlPr>
            </control>
          </mc:Choice>
        </mc:AlternateContent>
        <mc:AlternateContent xmlns:mc="http://schemas.openxmlformats.org/markup-compatibility/2006">
          <mc:Choice Requires="x14">
            <control shapeId="52386" r:id="rId77" name="Group Box 162">
              <controlPr defaultSize="0" print="0" autoFill="0" autoPict="0">
                <anchor moveWithCells="1">
                  <from>
                    <xdr:col>38</xdr:col>
                    <xdr:colOff>0</xdr:colOff>
                    <xdr:row>27</xdr:row>
                    <xdr:rowOff>0</xdr:rowOff>
                  </from>
                  <to>
                    <xdr:col>45</xdr:col>
                    <xdr:colOff>0</xdr:colOff>
                    <xdr:row>28</xdr:row>
                    <xdr:rowOff>0</xdr:rowOff>
                  </to>
                </anchor>
              </controlPr>
            </control>
          </mc:Choice>
        </mc:AlternateContent>
        <mc:AlternateContent xmlns:mc="http://schemas.openxmlformats.org/markup-compatibility/2006">
          <mc:Choice Requires="x14">
            <control shapeId="52387" r:id="rId78" name="Group Box 163">
              <controlPr defaultSize="0" print="0" autoFill="0" autoPict="0">
                <anchor moveWithCells="1">
                  <from>
                    <xdr:col>38</xdr:col>
                    <xdr:colOff>0</xdr:colOff>
                    <xdr:row>44</xdr:row>
                    <xdr:rowOff>0</xdr:rowOff>
                  </from>
                  <to>
                    <xdr:col>45</xdr:col>
                    <xdr:colOff>0</xdr:colOff>
                    <xdr:row>45</xdr:row>
                    <xdr:rowOff>0</xdr:rowOff>
                  </to>
                </anchor>
              </controlPr>
            </control>
          </mc:Choice>
        </mc:AlternateContent>
        <mc:AlternateContent xmlns:mc="http://schemas.openxmlformats.org/markup-compatibility/2006">
          <mc:Choice Requires="x14">
            <control shapeId="52388" r:id="rId79" name="Group Box 164">
              <controlPr defaultSize="0" print="0" autoFill="0" autoPict="0">
                <anchor moveWithCells="1">
                  <from>
                    <xdr:col>38</xdr:col>
                    <xdr:colOff>0</xdr:colOff>
                    <xdr:row>46</xdr:row>
                    <xdr:rowOff>0</xdr:rowOff>
                  </from>
                  <to>
                    <xdr:col>45</xdr:col>
                    <xdr:colOff>0</xdr:colOff>
                    <xdr:row>47</xdr:row>
                    <xdr:rowOff>0</xdr:rowOff>
                  </to>
                </anchor>
              </controlPr>
            </control>
          </mc:Choice>
        </mc:AlternateContent>
        <mc:AlternateContent xmlns:mc="http://schemas.openxmlformats.org/markup-compatibility/2006">
          <mc:Choice Requires="x14">
            <control shapeId="52389" r:id="rId80" name="Group Box 165">
              <controlPr defaultSize="0" print="0" autoFill="0" autoPict="0">
                <anchor moveWithCells="1">
                  <from>
                    <xdr:col>12</xdr:col>
                    <xdr:colOff>0</xdr:colOff>
                    <xdr:row>46</xdr:row>
                    <xdr:rowOff>0</xdr:rowOff>
                  </from>
                  <to>
                    <xdr:col>20</xdr:col>
                    <xdr:colOff>9525</xdr:colOff>
                    <xdr:row>47</xdr:row>
                    <xdr:rowOff>0</xdr:rowOff>
                  </to>
                </anchor>
              </controlPr>
            </control>
          </mc:Choice>
        </mc:AlternateContent>
        <mc:AlternateContent xmlns:mc="http://schemas.openxmlformats.org/markup-compatibility/2006">
          <mc:Choice Requires="x14">
            <control shapeId="52390" r:id="rId81" name="Group Box 166">
              <controlPr defaultSize="0" print="0" autoFill="0" autoPict="0">
                <anchor moveWithCells="1">
                  <from>
                    <xdr:col>38</xdr:col>
                    <xdr:colOff>0</xdr:colOff>
                    <xdr:row>45</xdr:row>
                    <xdr:rowOff>0</xdr:rowOff>
                  </from>
                  <to>
                    <xdr:col>52</xdr:col>
                    <xdr:colOff>0</xdr:colOff>
                    <xdr:row>46</xdr:row>
                    <xdr:rowOff>0</xdr:rowOff>
                  </to>
                </anchor>
              </controlPr>
            </control>
          </mc:Choice>
        </mc:AlternateContent>
        <mc:AlternateContent xmlns:mc="http://schemas.openxmlformats.org/markup-compatibility/2006">
          <mc:Choice Requires="x14">
            <control shapeId="52391" r:id="rId82" name="Group Box 167">
              <controlPr defaultSize="0" print="0" autoFill="0" autoPict="0">
                <anchor moveWithCells="1">
                  <from>
                    <xdr:col>38</xdr:col>
                    <xdr:colOff>0</xdr:colOff>
                    <xdr:row>47</xdr:row>
                    <xdr:rowOff>0</xdr:rowOff>
                  </from>
                  <to>
                    <xdr:col>52</xdr:col>
                    <xdr:colOff>0</xdr:colOff>
                    <xdr:row>48</xdr:row>
                    <xdr:rowOff>0</xdr:rowOff>
                  </to>
                </anchor>
              </controlPr>
            </control>
          </mc:Choice>
        </mc:AlternateContent>
        <mc:AlternateContent xmlns:mc="http://schemas.openxmlformats.org/markup-compatibility/2006">
          <mc:Choice Requires="x14">
            <control shapeId="52392" r:id="rId83" name="Group Box 168">
              <controlPr defaultSize="0" print="0" autoFill="0" autoPict="0">
                <anchor moveWithCells="1">
                  <from>
                    <xdr:col>1</xdr:col>
                    <xdr:colOff>0</xdr:colOff>
                    <xdr:row>56</xdr:row>
                    <xdr:rowOff>9525</xdr:rowOff>
                  </from>
                  <to>
                    <xdr:col>51</xdr:col>
                    <xdr:colOff>57150</xdr:colOff>
                    <xdr:row>57</xdr:row>
                    <xdr:rowOff>9525</xdr:rowOff>
                  </to>
                </anchor>
              </controlPr>
            </control>
          </mc:Choice>
        </mc:AlternateContent>
        <mc:AlternateContent xmlns:mc="http://schemas.openxmlformats.org/markup-compatibility/2006">
          <mc:Choice Requires="x14">
            <control shapeId="52394" r:id="rId84" name="Check Box 170">
              <controlPr defaultSize="0" autoFill="0" autoLine="0" autoPict="0">
                <anchor moveWithCells="1">
                  <from>
                    <xdr:col>1</xdr:col>
                    <xdr:colOff>28575</xdr:colOff>
                    <xdr:row>34</xdr:row>
                    <xdr:rowOff>38100</xdr:rowOff>
                  </from>
                  <to>
                    <xdr:col>3</xdr:col>
                    <xdr:colOff>104775</xdr:colOff>
                    <xdr:row>34</xdr:row>
                    <xdr:rowOff>257175</xdr:rowOff>
                  </to>
                </anchor>
              </controlPr>
            </control>
          </mc:Choice>
        </mc:AlternateContent>
        <mc:AlternateContent xmlns:mc="http://schemas.openxmlformats.org/markup-compatibility/2006">
          <mc:Choice Requires="x14">
            <control shapeId="52395" r:id="rId85" name="Check Box 171">
              <controlPr defaultSize="0" autoFill="0" autoLine="0" autoPict="0">
                <anchor moveWithCells="1">
                  <from>
                    <xdr:col>42</xdr:col>
                    <xdr:colOff>0</xdr:colOff>
                    <xdr:row>34</xdr:row>
                    <xdr:rowOff>28575</xdr:rowOff>
                  </from>
                  <to>
                    <xdr:col>45</xdr:col>
                    <xdr:colOff>47625</xdr:colOff>
                    <xdr:row>34</xdr:row>
                    <xdr:rowOff>247650</xdr:rowOff>
                  </to>
                </anchor>
              </controlPr>
            </control>
          </mc:Choice>
        </mc:AlternateContent>
        <mc:AlternateContent xmlns:mc="http://schemas.openxmlformats.org/markup-compatibility/2006">
          <mc:Choice Requires="x14">
            <control shapeId="52396" r:id="rId86" name="Check Box 172">
              <controlPr defaultSize="0" autoFill="0" autoLine="0" autoPict="0">
                <anchor moveWithCells="1">
                  <from>
                    <xdr:col>48</xdr:col>
                    <xdr:colOff>0</xdr:colOff>
                    <xdr:row>34</xdr:row>
                    <xdr:rowOff>28575</xdr:rowOff>
                  </from>
                  <to>
                    <xdr:col>51</xdr:col>
                    <xdr:colOff>38100</xdr:colOff>
                    <xdr:row>34</xdr:row>
                    <xdr:rowOff>247650</xdr:rowOff>
                  </to>
                </anchor>
              </controlPr>
            </control>
          </mc:Choice>
        </mc:AlternateContent>
        <mc:AlternateContent xmlns:mc="http://schemas.openxmlformats.org/markup-compatibility/2006">
          <mc:Choice Requires="x14">
            <control shapeId="52398" r:id="rId87" name="Check Box 174">
              <controlPr defaultSize="0" autoFill="0" autoLine="0" autoPict="0">
                <anchor moveWithCells="1">
                  <from>
                    <xdr:col>1</xdr:col>
                    <xdr:colOff>28575</xdr:colOff>
                    <xdr:row>53</xdr:row>
                    <xdr:rowOff>38100</xdr:rowOff>
                  </from>
                  <to>
                    <xdr:col>3</xdr:col>
                    <xdr:colOff>104775</xdr:colOff>
                    <xdr:row>53</xdr:row>
                    <xdr:rowOff>257175</xdr:rowOff>
                  </to>
                </anchor>
              </controlPr>
            </control>
          </mc:Choice>
        </mc:AlternateContent>
        <mc:AlternateContent xmlns:mc="http://schemas.openxmlformats.org/markup-compatibility/2006">
          <mc:Choice Requires="x14">
            <control shapeId="52399" r:id="rId88" name="Check Box 175">
              <controlPr defaultSize="0" autoFill="0" autoLine="0" autoPict="0">
                <anchor moveWithCells="1">
                  <from>
                    <xdr:col>42</xdr:col>
                    <xdr:colOff>0</xdr:colOff>
                    <xdr:row>53</xdr:row>
                    <xdr:rowOff>28575</xdr:rowOff>
                  </from>
                  <to>
                    <xdr:col>45</xdr:col>
                    <xdr:colOff>47625</xdr:colOff>
                    <xdr:row>53</xdr:row>
                    <xdr:rowOff>247650</xdr:rowOff>
                  </to>
                </anchor>
              </controlPr>
            </control>
          </mc:Choice>
        </mc:AlternateContent>
        <mc:AlternateContent xmlns:mc="http://schemas.openxmlformats.org/markup-compatibility/2006">
          <mc:Choice Requires="x14">
            <control shapeId="52400" r:id="rId89" name="Check Box 176">
              <controlPr defaultSize="0" autoFill="0" autoLine="0" autoPict="0">
                <anchor moveWithCells="1">
                  <from>
                    <xdr:col>48</xdr:col>
                    <xdr:colOff>0</xdr:colOff>
                    <xdr:row>53</xdr:row>
                    <xdr:rowOff>28575</xdr:rowOff>
                  </from>
                  <to>
                    <xdr:col>51</xdr:col>
                    <xdr:colOff>38100</xdr:colOff>
                    <xdr:row>53</xdr:row>
                    <xdr:rowOff>247650</xdr:rowOff>
                  </to>
                </anchor>
              </controlPr>
            </control>
          </mc:Choice>
        </mc:AlternateContent>
        <mc:AlternateContent xmlns:mc="http://schemas.openxmlformats.org/markup-compatibility/2006">
          <mc:Choice Requires="x14">
            <control shapeId="52403" r:id="rId90" name="Check Box 179">
              <controlPr defaultSize="0" autoFill="0" autoLine="0" autoPict="0">
                <anchor moveWithCells="1">
                  <from>
                    <xdr:col>38</xdr:col>
                    <xdr:colOff>0</xdr:colOff>
                    <xdr:row>23</xdr:row>
                    <xdr:rowOff>9525</xdr:rowOff>
                  </from>
                  <to>
                    <xdr:col>44</xdr:col>
                    <xdr:colOff>114300</xdr:colOff>
                    <xdr:row>24</xdr:row>
                    <xdr:rowOff>0</xdr:rowOff>
                  </to>
                </anchor>
              </controlPr>
            </control>
          </mc:Choice>
        </mc:AlternateContent>
        <mc:AlternateContent xmlns:mc="http://schemas.openxmlformats.org/markup-compatibility/2006">
          <mc:Choice Requires="x14">
            <control shapeId="52404" r:id="rId91" name="Check Box 180">
              <controlPr defaultSize="0" autoFill="0" autoLine="0" autoPict="0">
                <anchor moveWithCells="1">
                  <from>
                    <xdr:col>38</xdr:col>
                    <xdr:colOff>9525</xdr:colOff>
                    <xdr:row>26</xdr:row>
                    <xdr:rowOff>9525</xdr:rowOff>
                  </from>
                  <to>
                    <xdr:col>44</xdr:col>
                    <xdr:colOff>123825</xdr:colOff>
                    <xdr:row>27</xdr:row>
                    <xdr:rowOff>0</xdr:rowOff>
                  </to>
                </anchor>
              </controlPr>
            </control>
          </mc:Choice>
        </mc:AlternateContent>
        <mc:AlternateContent xmlns:mc="http://schemas.openxmlformats.org/markup-compatibility/2006">
          <mc:Choice Requires="x14">
            <control shapeId="52405" r:id="rId92" name="Check Box 181">
              <controlPr defaultSize="0" autoFill="0" autoLine="0" autoPict="0">
                <anchor moveWithCells="1">
                  <from>
                    <xdr:col>38</xdr:col>
                    <xdr:colOff>9525</xdr:colOff>
                    <xdr:row>27</xdr:row>
                    <xdr:rowOff>9525</xdr:rowOff>
                  </from>
                  <to>
                    <xdr:col>45</xdr:col>
                    <xdr:colOff>0</xdr:colOff>
                    <xdr:row>28</xdr:row>
                    <xdr:rowOff>0</xdr:rowOff>
                  </to>
                </anchor>
              </controlPr>
            </control>
          </mc:Choice>
        </mc:AlternateContent>
        <mc:AlternateContent xmlns:mc="http://schemas.openxmlformats.org/markup-compatibility/2006">
          <mc:Choice Requires="x14">
            <control shapeId="52406" r:id="rId93" name="Check Box 182">
              <controlPr defaultSize="0" autoFill="0" autoLine="0" autoPict="0">
                <anchor moveWithCells="1">
                  <from>
                    <xdr:col>38</xdr:col>
                    <xdr:colOff>9525</xdr:colOff>
                    <xdr:row>44</xdr:row>
                    <xdr:rowOff>9525</xdr:rowOff>
                  </from>
                  <to>
                    <xdr:col>45</xdr:col>
                    <xdr:colOff>0</xdr:colOff>
                    <xdr:row>45</xdr:row>
                    <xdr:rowOff>0</xdr:rowOff>
                  </to>
                </anchor>
              </controlPr>
            </control>
          </mc:Choice>
        </mc:AlternateContent>
        <mc:AlternateContent xmlns:mc="http://schemas.openxmlformats.org/markup-compatibility/2006">
          <mc:Choice Requires="x14">
            <control shapeId="52407" r:id="rId94" name="Check Box 183">
              <controlPr defaultSize="0" autoFill="0" autoLine="0" autoPict="0">
                <anchor moveWithCells="1">
                  <from>
                    <xdr:col>12</xdr:col>
                    <xdr:colOff>9525</xdr:colOff>
                    <xdr:row>46</xdr:row>
                    <xdr:rowOff>9525</xdr:rowOff>
                  </from>
                  <to>
                    <xdr:col>20</xdr:col>
                    <xdr:colOff>0</xdr:colOff>
                    <xdr:row>47</xdr:row>
                    <xdr:rowOff>0</xdr:rowOff>
                  </to>
                </anchor>
              </controlPr>
            </control>
          </mc:Choice>
        </mc:AlternateContent>
        <mc:AlternateContent xmlns:mc="http://schemas.openxmlformats.org/markup-compatibility/2006">
          <mc:Choice Requires="x14">
            <control shapeId="52408" r:id="rId95" name="Check Box 184">
              <controlPr defaultSize="0" autoFill="0" autoLine="0" autoPict="0">
                <anchor moveWithCells="1">
                  <from>
                    <xdr:col>38</xdr:col>
                    <xdr:colOff>9525</xdr:colOff>
                    <xdr:row>46</xdr:row>
                    <xdr:rowOff>9525</xdr:rowOff>
                  </from>
                  <to>
                    <xdr:col>45</xdr:col>
                    <xdr:colOff>0</xdr:colOff>
                    <xdr:row>47</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rgb="FF00B050"/>
    <pageSetUpPr autoPageBreaks="0"/>
  </sheetPr>
  <dimension ref="B1:BC20"/>
  <sheetViews>
    <sheetView showGridLines="0" showRowColHeaders="0" showZeros="0" showOutlineSymbols="0" zoomScaleNormal="100" zoomScaleSheetLayoutView="100" workbookViewId="0">
      <selection activeCell="M15" sqref="M15:AZ15"/>
    </sheetView>
  </sheetViews>
  <sheetFormatPr baseColWidth="10" defaultRowHeight="12.75" x14ac:dyDescent="0.2"/>
  <cols>
    <col min="1" max="1" width="35.7109375" style="713" customWidth="1"/>
    <col min="2" max="44" width="1.7109375" style="713" customWidth="1"/>
    <col min="45" max="46" width="1.85546875" style="713" customWidth="1"/>
    <col min="47" max="49" width="1.7109375" style="713" customWidth="1"/>
    <col min="50" max="51" width="1.85546875" style="713" customWidth="1"/>
    <col min="52" max="52" width="1" style="713" customWidth="1"/>
    <col min="53" max="53" width="12.28515625" style="713" hidden="1" customWidth="1"/>
    <col min="54" max="56" width="11.42578125" style="713"/>
    <col min="57" max="57" width="2.42578125" style="713" customWidth="1"/>
    <col min="58" max="58" width="20.42578125" style="713" customWidth="1"/>
    <col min="59" max="59" width="13.28515625" style="713" customWidth="1"/>
    <col min="60" max="60" width="6.7109375" style="713" customWidth="1"/>
    <col min="61" max="61" width="2.7109375" style="713" customWidth="1"/>
    <col min="62" max="16384" width="11.42578125" style="713"/>
  </cols>
  <sheetData>
    <row r="1" spans="2:55" s="712" customFormat="1" ht="23.25" customHeight="1" x14ac:dyDescent="0.2">
      <c r="B1" s="1438" t="s">
        <v>919</v>
      </c>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39"/>
      <c r="AI1" s="1439"/>
      <c r="AJ1" s="1439"/>
      <c r="AK1" s="1439"/>
      <c r="AL1" s="1439"/>
      <c r="AM1" s="1439"/>
      <c r="AN1" s="1439"/>
      <c r="AO1" s="1439"/>
      <c r="AP1" s="1439"/>
      <c r="AQ1" s="1439"/>
      <c r="AR1" s="1439"/>
      <c r="AS1" s="1439"/>
      <c r="AT1" s="1439"/>
      <c r="AU1" s="1439"/>
      <c r="AV1" s="1439"/>
      <c r="AW1" s="1439"/>
      <c r="AX1" s="1439"/>
      <c r="AY1" s="1439"/>
      <c r="AZ1" s="3872"/>
    </row>
    <row r="2" spans="2:55" s="712" customFormat="1" ht="23.25" customHeight="1" thickBot="1" x14ac:dyDescent="0.25">
      <c r="B2" s="4164" t="s">
        <v>388</v>
      </c>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4165"/>
      <c r="AQ2" s="1433" t="s">
        <v>25</v>
      </c>
      <c r="AR2" s="1434"/>
      <c r="AS2" s="1434"/>
      <c r="AT2" s="1434"/>
      <c r="AU2" s="1434"/>
      <c r="AV2" s="1434"/>
      <c r="AW2" s="1434"/>
      <c r="AX2" s="1432">
        <f>Tabelle1!I6</f>
        <v>1</v>
      </c>
      <c r="AY2" s="1432"/>
      <c r="AZ2" s="814"/>
    </row>
    <row r="3" spans="2:55" s="712" customFormat="1" ht="18" customHeight="1" x14ac:dyDescent="0.2">
      <c r="B3" s="3877" t="s">
        <v>43</v>
      </c>
      <c r="C3" s="3878"/>
      <c r="D3" s="3878"/>
      <c r="E3" s="3878"/>
      <c r="F3" s="3878"/>
      <c r="G3" s="3878"/>
      <c r="H3" s="3878"/>
      <c r="I3" s="3878"/>
      <c r="J3" s="3878"/>
      <c r="K3" s="3878"/>
      <c r="L3" s="3878"/>
      <c r="M3" s="3878"/>
      <c r="N3" s="3878"/>
      <c r="O3" s="3878"/>
      <c r="P3" s="3878"/>
      <c r="Q3" s="732"/>
      <c r="R3" s="3764">
        <f>Tabelle1!C6</f>
        <v>0</v>
      </c>
      <c r="S3" s="3764"/>
      <c r="T3" s="3764"/>
      <c r="U3" s="3764"/>
      <c r="V3" s="3764"/>
      <c r="W3" s="3764"/>
      <c r="X3" s="3765"/>
      <c r="Y3" s="4166" t="s">
        <v>241</v>
      </c>
      <c r="Z3" s="4167"/>
      <c r="AA3" s="4167"/>
      <c r="AB3" s="4167"/>
      <c r="AC3" s="4167"/>
      <c r="AD3" s="4167"/>
      <c r="AE3" s="4167"/>
      <c r="AF3" s="4167"/>
      <c r="AG3" s="4167"/>
      <c r="AH3" s="4167"/>
      <c r="AI3" s="4167"/>
      <c r="AJ3" s="4167"/>
      <c r="AK3" s="4167"/>
      <c r="AL3" s="4167"/>
      <c r="AM3" s="4167"/>
      <c r="AN3" s="4167"/>
      <c r="AO3" s="4167"/>
      <c r="AP3" s="4167"/>
      <c r="AQ3" s="4167"/>
      <c r="AR3" s="4167"/>
      <c r="AS3" s="1238">
        <f>Tabelle1!D6</f>
        <v>0</v>
      </c>
      <c r="AT3" s="1238"/>
      <c r="AU3" s="1238"/>
      <c r="AV3" s="1239"/>
      <c r="AW3" s="843" t="s">
        <v>11</v>
      </c>
      <c r="AX3" s="1425">
        <f>Tabelle1!F6</f>
        <v>0</v>
      </c>
      <c r="AY3" s="1426"/>
      <c r="AZ3" s="1426"/>
      <c r="BA3" s="842"/>
      <c r="BB3" s="841"/>
    </row>
    <row r="4" spans="2:55" ht="21"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228">
        <f>Tabelle1!D3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row>
    <row r="5" spans="2:55" ht="21" customHeight="1" x14ac:dyDescent="0.2">
      <c r="B5" s="887"/>
      <c r="C5" s="888"/>
      <c r="D5" s="888"/>
      <c r="E5" s="888"/>
      <c r="F5" s="888"/>
      <c r="G5" s="888"/>
      <c r="H5" s="888"/>
      <c r="I5" s="888"/>
      <c r="J5" s="888"/>
      <c r="K5" s="888"/>
      <c r="L5" s="969"/>
      <c r="M5" s="946" t="s">
        <v>5</v>
      </c>
      <c r="N5" s="947"/>
      <c r="O5" s="947"/>
      <c r="P5" s="947"/>
      <c r="Q5" s="947"/>
      <c r="R5" s="947"/>
      <c r="S5" s="947"/>
      <c r="T5" s="947"/>
      <c r="U5" s="947"/>
      <c r="V5" s="947"/>
      <c r="W5" s="947"/>
      <c r="X5" s="947"/>
      <c r="Y5" s="2201" t="s">
        <v>59</v>
      </c>
      <c r="Z5" s="2201"/>
      <c r="AA5" s="203"/>
      <c r="AB5" s="2200">
        <v>99310</v>
      </c>
      <c r="AC5" s="3841"/>
      <c r="AD5" s="3841"/>
      <c r="AE5" s="3841"/>
      <c r="AF5" s="184"/>
      <c r="AG5" s="947" t="s">
        <v>0</v>
      </c>
      <c r="AH5" s="947"/>
      <c r="AI5" s="947"/>
      <c r="AJ5" s="947"/>
      <c r="AK5" s="947"/>
      <c r="AL5" s="947"/>
      <c r="AM5" s="947"/>
      <c r="AN5" s="947"/>
      <c r="AO5" s="947"/>
      <c r="AP5" s="947"/>
      <c r="AQ5" s="947"/>
      <c r="AR5" s="947"/>
      <c r="AS5" s="947"/>
      <c r="AT5" s="947"/>
      <c r="AU5" s="947"/>
      <c r="AV5" s="947"/>
      <c r="AW5" s="947"/>
      <c r="AX5" s="947"/>
      <c r="AY5" s="947"/>
      <c r="AZ5" s="1969"/>
    </row>
    <row r="6" spans="2:55" ht="21" customHeight="1" x14ac:dyDescent="0.2">
      <c r="B6" s="970"/>
      <c r="C6" s="971"/>
      <c r="D6" s="971"/>
      <c r="E6" s="971"/>
      <c r="F6" s="971"/>
      <c r="G6" s="971"/>
      <c r="H6" s="971"/>
      <c r="I6" s="971"/>
      <c r="J6" s="971"/>
      <c r="K6" s="971"/>
      <c r="L6" s="972"/>
      <c r="M6" s="987" t="s">
        <v>28</v>
      </c>
      <c r="N6" s="955"/>
      <c r="O6" s="955"/>
      <c r="P6" s="955"/>
      <c r="Q6" s="955"/>
      <c r="R6" s="955"/>
      <c r="S6" s="955"/>
      <c r="T6" s="955"/>
      <c r="U6" s="955"/>
      <c r="V6" s="955"/>
      <c r="W6" s="955"/>
      <c r="X6" s="955"/>
      <c r="Y6" s="187"/>
      <c r="Z6" s="3842">
        <f>Tabelle1!H3</f>
        <v>0</v>
      </c>
      <c r="AA6" s="3842"/>
      <c r="AB6" s="3842"/>
      <c r="AC6" s="3842"/>
      <c r="AD6" s="3842"/>
      <c r="AE6" s="3842"/>
      <c r="AF6" s="3842"/>
      <c r="AG6" s="3842"/>
      <c r="AH6" s="3842"/>
      <c r="AI6" s="3842"/>
      <c r="AJ6" s="3842"/>
      <c r="AK6" s="3842"/>
      <c r="AL6" s="177"/>
      <c r="AM6" s="2829">
        <f>Tabelle1!I3</f>
        <v>0</v>
      </c>
      <c r="AN6" s="2829"/>
      <c r="AO6" s="177"/>
      <c r="AP6" s="2820">
        <f>Tabelle1!J3</f>
        <v>0</v>
      </c>
      <c r="AQ6" s="2820"/>
      <c r="AR6" s="2820"/>
      <c r="AS6" s="2820"/>
      <c r="AT6" s="2820"/>
      <c r="AU6" s="2820"/>
      <c r="AV6" s="2820"/>
      <c r="AW6" s="2820"/>
      <c r="AX6" s="2820"/>
      <c r="AY6" s="2820"/>
      <c r="AZ6" s="2828"/>
    </row>
    <row r="7" spans="2:55" ht="23.25" customHeight="1" x14ac:dyDescent="0.2">
      <c r="B7" s="4180" t="s">
        <v>893</v>
      </c>
      <c r="C7" s="2612"/>
      <c r="D7" s="2612"/>
      <c r="E7" s="2612"/>
      <c r="F7" s="2612"/>
      <c r="G7" s="2612"/>
      <c r="H7" s="2612"/>
      <c r="I7" s="2612"/>
      <c r="J7" s="2612"/>
      <c r="K7" s="2612"/>
      <c r="L7" s="2612"/>
      <c r="M7" s="2612"/>
      <c r="N7" s="2612"/>
      <c r="O7" s="2612"/>
      <c r="P7" s="2612"/>
      <c r="Q7" s="2612"/>
      <c r="R7" s="2612"/>
      <c r="S7" s="2612"/>
      <c r="T7" s="2612"/>
      <c r="U7" s="2612"/>
      <c r="V7" s="2612"/>
      <c r="W7" s="2612"/>
      <c r="X7" s="2612"/>
      <c r="Y7" s="2612"/>
      <c r="Z7" s="2612"/>
      <c r="AA7" s="2612"/>
      <c r="AB7" s="2612"/>
      <c r="AC7" s="2612"/>
      <c r="AD7" s="2612"/>
      <c r="AE7" s="2612"/>
      <c r="AF7" s="2612"/>
      <c r="AG7" s="2612"/>
      <c r="AH7" s="2612"/>
      <c r="AI7" s="2612"/>
      <c r="AJ7" s="2612"/>
      <c r="AK7" s="2612"/>
      <c r="AL7" s="4181"/>
      <c r="AM7" s="4182"/>
      <c r="AN7" s="4183"/>
      <c r="AO7" s="4183"/>
      <c r="AP7" s="4183"/>
      <c r="AQ7" s="4184"/>
      <c r="AR7" s="4185" t="s">
        <v>883</v>
      </c>
      <c r="AS7" s="4186"/>
      <c r="AT7" s="4187"/>
      <c r="AU7" s="4188"/>
      <c r="AV7" s="4189"/>
      <c r="AW7" s="4189"/>
      <c r="AX7" s="4189"/>
      <c r="AY7" s="4189"/>
      <c r="AZ7" s="4190"/>
    </row>
    <row r="8" spans="2:55" ht="23.25" customHeight="1" x14ac:dyDescent="0.2">
      <c r="B8" s="4168" t="s">
        <v>894</v>
      </c>
      <c r="C8" s="4169"/>
      <c r="D8" s="4169"/>
      <c r="E8" s="4169"/>
      <c r="F8" s="4169"/>
      <c r="G8" s="4169"/>
      <c r="H8" s="4169"/>
      <c r="I8" s="4169"/>
      <c r="J8" s="4169"/>
      <c r="K8" s="4169"/>
      <c r="L8" s="4169"/>
      <c r="M8" s="4169"/>
      <c r="N8" s="4169"/>
      <c r="O8" s="4169"/>
      <c r="P8" s="4169"/>
      <c r="Q8" s="4169"/>
      <c r="R8" s="4169"/>
      <c r="S8" s="4169"/>
      <c r="T8" s="4169"/>
      <c r="U8" s="4169"/>
      <c r="V8" s="4169"/>
      <c r="W8" s="4169"/>
      <c r="X8" s="4169"/>
      <c r="Y8" s="4169"/>
      <c r="Z8" s="4169"/>
      <c r="AA8" s="4169"/>
      <c r="AB8" s="4169"/>
      <c r="AC8" s="4169"/>
      <c r="AD8" s="4169"/>
      <c r="AE8" s="4169"/>
      <c r="AF8" s="4169"/>
      <c r="AG8" s="4169"/>
      <c r="AH8" s="4169"/>
      <c r="AI8" s="4169"/>
      <c r="AJ8" s="4169"/>
      <c r="AK8" s="4169"/>
      <c r="AL8" s="4170"/>
      <c r="AM8" s="4171"/>
      <c r="AN8" s="4172"/>
      <c r="AO8" s="4172"/>
      <c r="AP8" s="4172"/>
      <c r="AQ8" s="4173"/>
      <c r="AR8" s="4174" t="s">
        <v>883</v>
      </c>
      <c r="AS8" s="4175"/>
      <c r="AT8" s="4176"/>
      <c r="AU8" s="4177"/>
      <c r="AV8" s="4178"/>
      <c r="AW8" s="4178"/>
      <c r="AX8" s="4178"/>
      <c r="AY8" s="4178"/>
      <c r="AZ8" s="4179"/>
      <c r="BC8" s="69"/>
    </row>
    <row r="9" spans="2:55" ht="28.5" customHeight="1" x14ac:dyDescent="0.2">
      <c r="B9" s="4195"/>
      <c r="C9" s="4196"/>
      <c r="D9" s="4196"/>
      <c r="E9" s="4196"/>
      <c r="F9" s="4197" t="s">
        <v>920</v>
      </c>
      <c r="G9" s="4197"/>
      <c r="H9" s="4197"/>
      <c r="I9" s="4197"/>
      <c r="J9" s="4197"/>
      <c r="K9" s="4197"/>
      <c r="L9" s="4197"/>
      <c r="M9" s="4197"/>
      <c r="N9" s="4197"/>
      <c r="O9" s="4197"/>
      <c r="P9" s="4197"/>
      <c r="Q9" s="4197"/>
      <c r="R9" s="4197"/>
      <c r="S9" s="4197"/>
      <c r="T9" s="4197"/>
      <c r="U9" s="4197"/>
      <c r="V9" s="4197"/>
      <c r="W9" s="4197"/>
      <c r="X9" s="4197"/>
      <c r="Y9" s="4197"/>
      <c r="Z9" s="4197"/>
      <c r="AA9" s="4197"/>
      <c r="AB9" s="4197"/>
      <c r="AC9" s="4197"/>
      <c r="AD9" s="4197"/>
      <c r="AE9" s="4197"/>
      <c r="AF9" s="4197"/>
      <c r="AG9" s="4197"/>
      <c r="AH9" s="4197"/>
      <c r="AI9" s="4197"/>
      <c r="AJ9" s="4197"/>
      <c r="AK9" s="4197"/>
      <c r="AL9" s="4197"/>
      <c r="AM9" s="4197"/>
      <c r="AN9" s="4197"/>
      <c r="AO9" s="4197"/>
      <c r="AP9" s="4197"/>
      <c r="AQ9" s="4197"/>
      <c r="AR9" s="4197"/>
      <c r="AS9" s="4197"/>
      <c r="AT9" s="4197"/>
      <c r="AU9" s="4197"/>
      <c r="AV9" s="4197"/>
      <c r="AW9" s="4197"/>
      <c r="AX9" s="4197"/>
      <c r="AY9" s="4197"/>
      <c r="AZ9" s="4198"/>
    </row>
    <row r="10" spans="2:55" s="726" customFormat="1" ht="28.5" customHeight="1" x14ac:dyDescent="0.2">
      <c r="B10" s="4192" t="s">
        <v>895</v>
      </c>
      <c r="C10" s="4193"/>
      <c r="D10" s="4193"/>
      <c r="E10" s="4193"/>
      <c r="F10" s="4193"/>
      <c r="G10" s="4193"/>
      <c r="H10" s="4193"/>
      <c r="I10" s="4193"/>
      <c r="J10" s="4193"/>
      <c r="K10" s="4193"/>
      <c r="L10" s="4193"/>
      <c r="M10" s="4193"/>
      <c r="N10" s="4193"/>
      <c r="O10" s="4193"/>
      <c r="P10" s="4193"/>
      <c r="Q10" s="4193"/>
      <c r="R10" s="4193"/>
      <c r="S10" s="4193"/>
      <c r="T10" s="4193"/>
      <c r="U10" s="4193"/>
      <c r="V10" s="4193"/>
      <c r="W10" s="4193"/>
      <c r="X10" s="4193"/>
      <c r="Y10" s="4193"/>
      <c r="Z10" s="4193"/>
      <c r="AA10" s="4193"/>
      <c r="AB10" s="4193"/>
      <c r="AC10" s="4193"/>
      <c r="AD10" s="4193"/>
      <c r="AE10" s="4193"/>
      <c r="AF10" s="4193"/>
      <c r="AG10" s="4193"/>
      <c r="AH10" s="4193"/>
      <c r="AI10" s="4193"/>
      <c r="AJ10" s="4193"/>
      <c r="AK10" s="4193"/>
      <c r="AL10" s="4193"/>
      <c r="AM10" s="4193"/>
      <c r="AN10" s="4193"/>
      <c r="AO10" s="4193"/>
      <c r="AP10" s="4193"/>
      <c r="AQ10" s="4193"/>
      <c r="AR10" s="4193"/>
      <c r="AS10" s="4193"/>
      <c r="AT10" s="4193"/>
      <c r="AU10" s="4193"/>
      <c r="AV10" s="4193"/>
      <c r="AW10" s="4193"/>
      <c r="AX10" s="4193"/>
      <c r="AY10" s="4193"/>
      <c r="AZ10" s="4194"/>
    </row>
    <row r="11" spans="2:55" ht="21.75" customHeight="1" x14ac:dyDescent="0.2">
      <c r="B11" s="4203"/>
      <c r="C11" s="4204"/>
      <c r="D11" s="4204"/>
      <c r="E11" s="4204"/>
      <c r="F11" s="4205" t="s">
        <v>922</v>
      </c>
      <c r="G11" s="4205"/>
      <c r="H11" s="4205"/>
      <c r="I11" s="4205"/>
      <c r="J11" s="4205"/>
      <c r="K11" s="4205"/>
      <c r="L11" s="4205"/>
      <c r="M11" s="4205"/>
      <c r="N11" s="4205"/>
      <c r="O11" s="4205"/>
      <c r="P11" s="4205"/>
      <c r="Q11" s="4205"/>
      <c r="R11" s="4205"/>
      <c r="S11" s="4205"/>
      <c r="T11" s="4205"/>
      <c r="U11" s="4205"/>
      <c r="V11" s="4205"/>
      <c r="W11" s="4205"/>
      <c r="X11" s="4205"/>
      <c r="Y11" s="4205"/>
      <c r="Z11" s="4205"/>
      <c r="AA11" s="4205"/>
      <c r="AB11" s="4205"/>
      <c r="AC11" s="4205"/>
      <c r="AD11" s="4205"/>
      <c r="AE11" s="4205"/>
      <c r="AF11" s="4205"/>
      <c r="AG11" s="4205"/>
      <c r="AH11" s="4205"/>
      <c r="AI11" s="4205"/>
      <c r="AJ11" s="4205"/>
      <c r="AK11" s="4205"/>
      <c r="AL11" s="4205"/>
      <c r="AM11" s="4205"/>
      <c r="AN11" s="4205"/>
      <c r="AO11" s="4205"/>
      <c r="AP11" s="4205"/>
      <c r="AQ11" s="4205"/>
      <c r="AR11" s="4205"/>
      <c r="AS11" s="4205"/>
      <c r="AT11" s="4205"/>
      <c r="AU11" s="4205"/>
      <c r="AV11" s="4205"/>
      <c r="AW11" s="4205"/>
      <c r="AX11" s="4205"/>
      <c r="AY11" s="4205"/>
      <c r="AZ11" s="4206"/>
    </row>
    <row r="12" spans="2:55" ht="18" customHeight="1" x14ac:dyDescent="0.2">
      <c r="B12" s="4207"/>
      <c r="C12" s="4208"/>
      <c r="D12" s="4208"/>
      <c r="E12" s="4208"/>
      <c r="F12" s="4209" t="s">
        <v>896</v>
      </c>
      <c r="G12" s="4210"/>
      <c r="H12" s="4210"/>
      <c r="I12" s="4210"/>
      <c r="J12" s="4210"/>
      <c r="K12" s="4210"/>
      <c r="L12" s="4210"/>
      <c r="M12" s="4210"/>
      <c r="N12" s="4210"/>
      <c r="O12" s="4210"/>
      <c r="P12" s="4210"/>
      <c r="Q12" s="4210"/>
      <c r="R12" s="4210"/>
      <c r="S12" s="4210"/>
      <c r="T12" s="4210"/>
      <c r="U12" s="4210"/>
      <c r="V12" s="4210"/>
      <c r="W12" s="4210"/>
      <c r="X12" s="4210"/>
      <c r="Y12" s="4210"/>
      <c r="Z12" s="4210"/>
      <c r="AA12" s="4210"/>
      <c r="AB12" s="4210"/>
      <c r="AC12" s="4210"/>
      <c r="AD12" s="4210"/>
      <c r="AE12" s="4210"/>
      <c r="AF12" s="4210"/>
      <c r="AG12" s="4210"/>
      <c r="AH12" s="4210"/>
      <c r="AI12" s="4210"/>
      <c r="AJ12" s="4210"/>
      <c r="AK12" s="4210"/>
      <c r="AL12" s="4210"/>
      <c r="AM12" s="4210"/>
      <c r="AN12" s="4210"/>
      <c r="AO12" s="4210"/>
      <c r="AP12" s="4210"/>
      <c r="AQ12" s="4210"/>
      <c r="AR12" s="4210"/>
      <c r="AS12" s="4210"/>
      <c r="AT12" s="4210"/>
      <c r="AU12" s="4210"/>
      <c r="AV12" s="4210"/>
      <c r="AW12" s="4210"/>
      <c r="AX12" s="4210"/>
      <c r="AY12" s="4210"/>
      <c r="AZ12" s="4211"/>
    </row>
    <row r="13" spans="2:55" ht="18" customHeight="1" x14ac:dyDescent="0.2">
      <c r="B13" s="4207"/>
      <c r="C13" s="4208"/>
      <c r="D13" s="4208"/>
      <c r="E13" s="4208"/>
      <c r="F13" s="4209" t="s">
        <v>897</v>
      </c>
      <c r="G13" s="4209"/>
      <c r="H13" s="4209"/>
      <c r="I13" s="4209"/>
      <c r="J13" s="4209"/>
      <c r="K13" s="4209"/>
      <c r="L13" s="4209"/>
      <c r="M13" s="4209"/>
      <c r="N13" s="4209"/>
      <c r="O13" s="4209"/>
      <c r="P13" s="4209"/>
      <c r="Q13" s="4209"/>
      <c r="R13" s="4209"/>
      <c r="S13" s="4209"/>
      <c r="T13" s="4209"/>
      <c r="U13" s="4209"/>
      <c r="V13" s="4209"/>
      <c r="W13" s="4209"/>
      <c r="X13" s="4209"/>
      <c r="Y13" s="4209"/>
      <c r="Z13" s="4209"/>
      <c r="AA13" s="4209"/>
      <c r="AB13" s="4209"/>
      <c r="AC13" s="4209"/>
      <c r="AD13" s="4209"/>
      <c r="AE13" s="4209"/>
      <c r="AF13" s="4209"/>
      <c r="AG13" s="4209"/>
      <c r="AH13" s="4209"/>
      <c r="AI13" s="4209"/>
      <c r="AJ13" s="4209"/>
      <c r="AK13" s="4209"/>
      <c r="AL13" s="4209"/>
      <c r="AM13" s="4209"/>
      <c r="AN13" s="4209"/>
      <c r="AO13" s="4209"/>
      <c r="AP13" s="4209"/>
      <c r="AQ13" s="4209"/>
      <c r="AR13" s="4209"/>
      <c r="AS13" s="4209"/>
      <c r="AT13" s="4209"/>
      <c r="AU13" s="4209"/>
      <c r="AV13" s="4209"/>
      <c r="AW13" s="4209"/>
      <c r="AX13" s="4209"/>
      <c r="AY13" s="4209"/>
      <c r="AZ13" s="4212"/>
    </row>
    <row r="14" spans="2:55" ht="24" customHeight="1" x14ac:dyDescent="0.2">
      <c r="B14" s="4213"/>
      <c r="C14" s="4214"/>
      <c r="D14" s="4214"/>
      <c r="E14" s="4214"/>
      <c r="F14" s="4215" t="s">
        <v>921</v>
      </c>
      <c r="G14" s="4215"/>
      <c r="H14" s="4215"/>
      <c r="I14" s="4215"/>
      <c r="J14" s="4215"/>
      <c r="K14" s="4215"/>
      <c r="L14" s="4215"/>
      <c r="M14" s="4215"/>
      <c r="N14" s="4215"/>
      <c r="O14" s="4215"/>
      <c r="P14" s="4215"/>
      <c r="Q14" s="4215"/>
      <c r="R14" s="4215"/>
      <c r="S14" s="4215"/>
      <c r="T14" s="4215"/>
      <c r="U14" s="4215"/>
      <c r="V14" s="4215"/>
      <c r="W14" s="4215"/>
      <c r="X14" s="4215"/>
      <c r="Y14" s="4215"/>
      <c r="Z14" s="4215"/>
      <c r="AA14" s="4215"/>
      <c r="AB14" s="4215"/>
      <c r="AC14" s="4215"/>
      <c r="AD14" s="4215"/>
      <c r="AE14" s="4215"/>
      <c r="AF14" s="4215"/>
      <c r="AG14" s="4215"/>
      <c r="AH14" s="4215"/>
      <c r="AI14" s="4215"/>
      <c r="AJ14" s="4215"/>
      <c r="AK14" s="4215"/>
      <c r="AL14" s="4215"/>
      <c r="AM14" s="4215"/>
      <c r="AN14" s="4215"/>
      <c r="AO14" s="4215"/>
      <c r="AP14" s="4215"/>
      <c r="AQ14" s="4215"/>
      <c r="AR14" s="4215"/>
      <c r="AS14" s="4215"/>
      <c r="AT14" s="4215"/>
      <c r="AU14" s="4215"/>
      <c r="AV14" s="4215"/>
      <c r="AW14" s="4215"/>
      <c r="AX14" s="4215"/>
      <c r="AY14" s="4215"/>
      <c r="AZ14" s="4216"/>
    </row>
    <row r="15" spans="2:55" ht="23.25" customHeight="1" x14ac:dyDescent="0.2">
      <c r="B15" s="4199" t="s">
        <v>78</v>
      </c>
      <c r="C15" s="1000"/>
      <c r="D15" s="1000"/>
      <c r="E15" s="1000"/>
      <c r="F15" s="1000"/>
      <c r="G15" s="1000"/>
      <c r="H15" s="1000"/>
      <c r="I15" s="1000"/>
      <c r="J15" s="1000"/>
      <c r="K15" s="1000"/>
      <c r="L15" s="1001"/>
      <c r="M15" s="4200"/>
      <c r="N15" s="4201"/>
      <c r="O15" s="4201"/>
      <c r="P15" s="4201"/>
      <c r="Q15" s="4201"/>
      <c r="R15" s="4201"/>
      <c r="S15" s="4201"/>
      <c r="T15" s="4201"/>
      <c r="U15" s="4201"/>
      <c r="V15" s="4201"/>
      <c r="W15" s="4201"/>
      <c r="X15" s="4201"/>
      <c r="Y15" s="4201"/>
      <c r="Z15" s="4201"/>
      <c r="AA15" s="4201"/>
      <c r="AB15" s="4201"/>
      <c r="AC15" s="4201"/>
      <c r="AD15" s="4201"/>
      <c r="AE15" s="4201"/>
      <c r="AF15" s="4201"/>
      <c r="AG15" s="4201"/>
      <c r="AH15" s="4201"/>
      <c r="AI15" s="4201"/>
      <c r="AJ15" s="4201"/>
      <c r="AK15" s="4201"/>
      <c r="AL15" s="4201"/>
      <c r="AM15" s="4201"/>
      <c r="AN15" s="4201"/>
      <c r="AO15" s="4201"/>
      <c r="AP15" s="4201"/>
      <c r="AQ15" s="4201"/>
      <c r="AR15" s="4201"/>
      <c r="AS15" s="4201"/>
      <c r="AT15" s="4201"/>
      <c r="AU15" s="4201"/>
      <c r="AV15" s="4201"/>
      <c r="AW15" s="4201"/>
      <c r="AX15" s="4201"/>
      <c r="AY15" s="4201"/>
      <c r="AZ15" s="4202"/>
    </row>
    <row r="16" spans="2:55" ht="23.25" customHeight="1" x14ac:dyDescent="0.2">
      <c r="B16" s="3821"/>
      <c r="C16" s="3822"/>
      <c r="D16" s="3822"/>
      <c r="E16" s="3822"/>
      <c r="F16" s="3822"/>
      <c r="G16" s="3822"/>
      <c r="H16" s="3822"/>
      <c r="I16" s="3822"/>
      <c r="J16" s="3822"/>
      <c r="K16" s="3822"/>
      <c r="L16" s="3823"/>
      <c r="M16" s="3832"/>
      <c r="N16" s="3833"/>
      <c r="O16" s="3833"/>
      <c r="P16" s="3833"/>
      <c r="Q16" s="3833"/>
      <c r="R16" s="3833"/>
      <c r="S16" s="3833"/>
      <c r="T16" s="3833"/>
      <c r="U16" s="3833"/>
      <c r="V16" s="3833"/>
      <c r="W16" s="3833"/>
      <c r="X16" s="3833"/>
      <c r="Y16" s="3833"/>
      <c r="Z16" s="3833"/>
      <c r="AA16" s="3833"/>
      <c r="AB16" s="3833"/>
      <c r="AC16" s="3833"/>
      <c r="AD16" s="3833"/>
      <c r="AE16" s="3833"/>
      <c r="AF16" s="3833"/>
      <c r="AG16" s="3833"/>
      <c r="AH16" s="3833"/>
      <c r="AI16" s="3833"/>
      <c r="AJ16" s="3833"/>
      <c r="AK16" s="3833"/>
      <c r="AL16" s="3833"/>
      <c r="AM16" s="3833"/>
      <c r="AN16" s="3833"/>
      <c r="AO16" s="3833"/>
      <c r="AP16" s="3833"/>
      <c r="AQ16" s="3833"/>
      <c r="AR16" s="3833"/>
      <c r="AS16" s="3833"/>
      <c r="AT16" s="3833"/>
      <c r="AU16" s="3833"/>
      <c r="AV16" s="3833"/>
      <c r="AW16" s="3833"/>
      <c r="AX16" s="3833"/>
      <c r="AY16" s="3833"/>
      <c r="AZ16" s="3834"/>
    </row>
    <row r="17" spans="2:52" ht="23.25" customHeight="1" x14ac:dyDescent="0.2">
      <c r="B17" s="3789"/>
      <c r="C17" s="1714"/>
      <c r="D17" s="1714"/>
      <c r="E17" s="1714"/>
      <c r="F17" s="1714"/>
      <c r="G17" s="1714"/>
      <c r="H17" s="1714"/>
      <c r="I17" s="1714"/>
      <c r="J17" s="1714"/>
      <c r="K17" s="1714"/>
      <c r="L17" s="1714"/>
      <c r="M17" s="1714"/>
      <c r="N17" s="1714"/>
      <c r="O17" s="1714"/>
      <c r="P17" s="1714"/>
      <c r="Q17" s="1714"/>
      <c r="R17" s="1714"/>
      <c r="S17" s="1714"/>
      <c r="T17" s="1714"/>
      <c r="U17" s="1714"/>
      <c r="V17" s="1714"/>
      <c r="W17" s="1714"/>
      <c r="X17" s="1714"/>
      <c r="Y17" s="1714"/>
      <c r="Z17" s="1714"/>
      <c r="AA17" s="1714"/>
      <c r="AB17" s="1714"/>
      <c r="AC17" s="1714"/>
      <c r="AD17" s="1714"/>
      <c r="AE17" s="1714"/>
      <c r="AF17" s="1714"/>
      <c r="AG17" s="1714"/>
      <c r="AH17" s="1714"/>
      <c r="AI17" s="1714"/>
      <c r="AJ17" s="1714"/>
      <c r="AK17" s="1714"/>
      <c r="AL17" s="1714"/>
      <c r="AM17" s="1714"/>
      <c r="AN17" s="1714"/>
      <c r="AO17" s="1714"/>
      <c r="AP17" s="1714"/>
      <c r="AQ17" s="1714"/>
      <c r="AR17" s="1714"/>
      <c r="AS17" s="1714"/>
      <c r="AT17" s="1714"/>
      <c r="AU17" s="1714"/>
      <c r="AV17" s="1714"/>
      <c r="AW17" s="1714"/>
      <c r="AX17" s="1714"/>
      <c r="AY17" s="1714"/>
      <c r="AZ17" s="3790"/>
    </row>
    <row r="18" spans="2:52" ht="18.75" customHeight="1" x14ac:dyDescent="0.2">
      <c r="B18" s="887"/>
      <c r="C18" s="888"/>
      <c r="D18" s="4191"/>
      <c r="E18" s="4191"/>
      <c r="F18" s="4191"/>
      <c r="G18" s="4191"/>
      <c r="H18" s="4191"/>
      <c r="I18" s="4191"/>
      <c r="J18" s="4191"/>
      <c r="K18" s="4191"/>
      <c r="L18" s="4191"/>
      <c r="M18" s="4191"/>
      <c r="N18" s="4191"/>
      <c r="O18" s="4191"/>
      <c r="P18" s="4191"/>
      <c r="Q18" s="4191"/>
      <c r="R18" s="4191"/>
      <c r="S18" s="4191"/>
      <c r="T18" s="4191"/>
      <c r="U18" s="4191"/>
      <c r="V18" s="4191"/>
      <c r="W18" s="4191"/>
      <c r="X18" s="4191"/>
      <c r="Y18" s="3788"/>
      <c r="Z18" s="3788"/>
      <c r="AA18" s="3788"/>
      <c r="AB18" s="3788"/>
      <c r="AC18" s="3871"/>
      <c r="AD18" s="3871"/>
      <c r="AE18" s="3871"/>
      <c r="AF18" s="3871"/>
      <c r="AG18" s="3871"/>
      <c r="AH18" s="3871"/>
      <c r="AI18" s="3871"/>
      <c r="AJ18" s="3871"/>
      <c r="AK18" s="3871"/>
      <c r="AL18" s="3871"/>
      <c r="AM18" s="3871"/>
      <c r="AN18" s="3871"/>
      <c r="AO18" s="3871"/>
      <c r="AP18" s="3871"/>
      <c r="AQ18" s="3871"/>
      <c r="AR18" s="3871"/>
      <c r="AS18" s="3871"/>
      <c r="AT18" s="3871"/>
      <c r="AU18" s="3871"/>
      <c r="AV18" s="3871"/>
      <c r="AW18" s="3871"/>
      <c r="AX18" s="3783"/>
      <c r="AY18" s="3783"/>
      <c r="AZ18" s="3784"/>
    </row>
    <row r="19" spans="2:52" ht="21" customHeight="1" x14ac:dyDescent="0.2">
      <c r="B19" s="3785"/>
      <c r="C19" s="3782"/>
      <c r="D19" s="3787" t="s">
        <v>37</v>
      </c>
      <c r="E19" s="3787"/>
      <c r="F19" s="3787"/>
      <c r="G19" s="3787"/>
      <c r="H19" s="3787"/>
      <c r="I19" s="3787"/>
      <c r="J19" s="3787"/>
      <c r="K19" s="3787"/>
      <c r="L19" s="3787"/>
      <c r="M19" s="3787"/>
      <c r="N19" s="3787"/>
      <c r="O19" s="3787"/>
      <c r="P19" s="3787"/>
      <c r="Q19" s="3787"/>
      <c r="R19" s="3787"/>
      <c r="S19" s="3787"/>
      <c r="T19" s="3787"/>
      <c r="U19" s="3787"/>
      <c r="V19" s="3787"/>
      <c r="W19" s="3787"/>
      <c r="X19" s="3787"/>
      <c r="Y19" s="3782"/>
      <c r="Z19" s="3782"/>
      <c r="AA19" s="3782"/>
      <c r="AB19" s="3782"/>
      <c r="AC19" s="3787" t="s">
        <v>382</v>
      </c>
      <c r="AD19" s="3787"/>
      <c r="AE19" s="3787"/>
      <c r="AF19" s="3787"/>
      <c r="AG19" s="3787"/>
      <c r="AH19" s="3787"/>
      <c r="AI19" s="3787"/>
      <c r="AJ19" s="3787"/>
      <c r="AK19" s="3787"/>
      <c r="AL19" s="3787"/>
      <c r="AM19" s="3787"/>
      <c r="AN19" s="3787"/>
      <c r="AO19" s="3787"/>
      <c r="AP19" s="3787"/>
      <c r="AQ19" s="3787"/>
      <c r="AR19" s="3787"/>
      <c r="AS19" s="3787"/>
      <c r="AT19" s="3787"/>
      <c r="AU19" s="3787"/>
      <c r="AV19" s="3787"/>
      <c r="AW19" s="3787"/>
      <c r="AX19" s="3782"/>
      <c r="AY19" s="3782"/>
      <c r="AZ19" s="3786"/>
    </row>
    <row r="20" spans="2:52" ht="14.25" customHeight="1" thickBot="1" x14ac:dyDescent="0.25">
      <c r="B20" s="3868"/>
      <c r="C20" s="3869"/>
      <c r="D20" s="3869"/>
      <c r="E20" s="3869"/>
      <c r="F20" s="3869"/>
      <c r="G20" s="3869"/>
      <c r="H20" s="3869"/>
      <c r="I20" s="3869"/>
      <c r="J20" s="3869"/>
      <c r="K20" s="3869"/>
      <c r="L20" s="3869"/>
      <c r="M20" s="3869"/>
      <c r="N20" s="3869"/>
      <c r="O20" s="3869"/>
      <c r="P20" s="3869"/>
      <c r="Q20" s="3869"/>
      <c r="R20" s="3869"/>
      <c r="S20" s="3869"/>
      <c r="T20" s="3869"/>
      <c r="U20" s="3869"/>
      <c r="V20" s="3869"/>
      <c r="W20" s="3869"/>
      <c r="X20" s="3869"/>
      <c r="Y20" s="3869"/>
      <c r="Z20" s="3869"/>
      <c r="AA20" s="3869"/>
      <c r="AB20" s="3869"/>
      <c r="AC20" s="3869"/>
      <c r="AD20" s="3869"/>
      <c r="AE20" s="3869"/>
      <c r="AF20" s="3869"/>
      <c r="AG20" s="3869"/>
      <c r="AH20" s="3869"/>
      <c r="AI20" s="3869"/>
      <c r="AJ20" s="3869"/>
      <c r="AK20" s="3869"/>
      <c r="AL20" s="3869"/>
      <c r="AM20" s="3869"/>
      <c r="AN20" s="3869"/>
      <c r="AO20" s="3869"/>
      <c r="AP20" s="3869"/>
      <c r="AQ20" s="3869"/>
      <c r="AR20" s="3869"/>
      <c r="AS20" s="3869"/>
      <c r="AT20" s="3869"/>
      <c r="AU20" s="3869"/>
      <c r="AV20" s="3869"/>
      <c r="AW20" s="3869"/>
      <c r="AX20" s="3869"/>
      <c r="AY20" s="3869"/>
      <c r="AZ20" s="3870"/>
    </row>
  </sheetData>
  <sheetProtection algorithmName="SHA-512" hashValue="Bf6ZGw2CWk9uqxGH1AgdzEcu6fVnWFDo/Xu7WTyAfqob5kzPtz8tgXbrpeJ2H9aVgru9S/odFgsNiqs1a/6vpQ==" saltValue="y8UridmuLLCj1Bv5tb9NIg==" spinCount="100000" sheet="1" objects="1" scenarios="1" selectLockedCells="1"/>
  <mergeCells count="57">
    <mergeCell ref="B10:AZ10"/>
    <mergeCell ref="B9:E9"/>
    <mergeCell ref="F9:AZ9"/>
    <mergeCell ref="B16:L16"/>
    <mergeCell ref="M16:AZ16"/>
    <mergeCell ref="B15:L15"/>
    <mergeCell ref="M15:AZ15"/>
    <mergeCell ref="B11:E11"/>
    <mergeCell ref="F11:AZ11"/>
    <mergeCell ref="B12:E12"/>
    <mergeCell ref="F12:AZ12"/>
    <mergeCell ref="B13:E13"/>
    <mergeCell ref="F13:AZ13"/>
    <mergeCell ref="B14:E14"/>
    <mergeCell ref="F14:AZ14"/>
    <mergeCell ref="B20:AZ20"/>
    <mergeCell ref="B17:AZ17"/>
    <mergeCell ref="B18:C18"/>
    <mergeCell ref="D18:X18"/>
    <mergeCell ref="Y18:AB18"/>
    <mergeCell ref="AC18:AW18"/>
    <mergeCell ref="AX18:AZ18"/>
    <mergeCell ref="B19:C19"/>
    <mergeCell ref="D19:X19"/>
    <mergeCell ref="Y19:AB19"/>
    <mergeCell ref="AC19:AW19"/>
    <mergeCell ref="AX19:AZ19"/>
    <mergeCell ref="B8:AL8"/>
    <mergeCell ref="AM8:AQ8"/>
    <mergeCell ref="AR8:AT8"/>
    <mergeCell ref="AU8:AZ8"/>
    <mergeCell ref="B7:AL7"/>
    <mergeCell ref="AM7:AQ7"/>
    <mergeCell ref="AR7:AT7"/>
    <mergeCell ref="AU7:AZ7"/>
    <mergeCell ref="B6:L6"/>
    <mergeCell ref="M6:X6"/>
    <mergeCell ref="Z6:AK6"/>
    <mergeCell ref="AM6:AN6"/>
    <mergeCell ref="AP6:AZ6"/>
    <mergeCell ref="B4:L4"/>
    <mergeCell ref="M4:X4"/>
    <mergeCell ref="Z4:AZ4"/>
    <mergeCell ref="B5:L5"/>
    <mergeCell ref="M5:X5"/>
    <mergeCell ref="Y5:Z5"/>
    <mergeCell ref="AB5:AE5"/>
    <mergeCell ref="AG5:AZ5"/>
    <mergeCell ref="B1:AZ1"/>
    <mergeCell ref="B2:AP2"/>
    <mergeCell ref="AQ2:AW2"/>
    <mergeCell ref="AX2:AY2"/>
    <mergeCell ref="B3:P3"/>
    <mergeCell ref="R3:X3"/>
    <mergeCell ref="Y3:AR3"/>
    <mergeCell ref="AX3:AZ3"/>
    <mergeCell ref="AS3:AV3"/>
  </mergeCells>
  <dataValidations count="2">
    <dataValidation allowBlank="1" showErrorMessage="1" sqref="R3:X3 Z6:AK6 AX3:AZ3 AS3:AU3"/>
    <dataValidation operator="lessThanOrEqual" allowBlank="1" showErrorMessage="1" sqref="AX2:AY2"/>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4233" r:id="rId5" name="Check Box 25">
              <controlPr defaultSize="0" autoFill="0" autoLine="0" autoPict="0">
                <anchor moveWithCells="1">
                  <from>
                    <xdr:col>2</xdr:col>
                    <xdr:colOff>19050</xdr:colOff>
                    <xdr:row>8</xdr:row>
                    <xdr:rowOff>76200</xdr:rowOff>
                  </from>
                  <to>
                    <xdr:col>4</xdr:col>
                    <xdr:colOff>95250</xdr:colOff>
                    <xdr:row>8</xdr:row>
                    <xdr:rowOff>295275</xdr:rowOff>
                  </to>
                </anchor>
              </controlPr>
            </control>
          </mc:Choice>
        </mc:AlternateContent>
        <mc:AlternateContent xmlns:mc="http://schemas.openxmlformats.org/markup-compatibility/2006">
          <mc:Choice Requires="x14">
            <control shapeId="94234" r:id="rId6" name="Check Box 26">
              <controlPr defaultSize="0" autoFill="0" autoLine="0" autoPict="0">
                <anchor moveWithCells="1">
                  <from>
                    <xdr:col>2</xdr:col>
                    <xdr:colOff>19050</xdr:colOff>
                    <xdr:row>10</xdr:row>
                    <xdr:rowOff>28575</xdr:rowOff>
                  </from>
                  <to>
                    <xdr:col>4</xdr:col>
                    <xdr:colOff>95250</xdr:colOff>
                    <xdr:row>10</xdr:row>
                    <xdr:rowOff>247650</xdr:rowOff>
                  </to>
                </anchor>
              </controlPr>
            </control>
          </mc:Choice>
        </mc:AlternateContent>
        <mc:AlternateContent xmlns:mc="http://schemas.openxmlformats.org/markup-compatibility/2006">
          <mc:Choice Requires="x14">
            <control shapeId="94235" r:id="rId7" name="Check Box 27">
              <controlPr defaultSize="0" autoFill="0" autoLine="0" autoPict="0">
                <anchor moveWithCells="1">
                  <from>
                    <xdr:col>2</xdr:col>
                    <xdr:colOff>19050</xdr:colOff>
                    <xdr:row>13</xdr:row>
                    <xdr:rowOff>28575</xdr:rowOff>
                  </from>
                  <to>
                    <xdr:col>4</xdr:col>
                    <xdr:colOff>95250</xdr:colOff>
                    <xdr:row>13</xdr:row>
                    <xdr:rowOff>247650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31"/>
    <pageSetUpPr autoPageBreaks="0"/>
  </sheetPr>
  <dimension ref="A1:U84"/>
  <sheetViews>
    <sheetView showGridLines="0" showRowColHeaders="0" showZeros="0" showOutlineSymbols="0" zoomScaleNormal="100" zoomScaleSheetLayoutView="100" workbookViewId="0">
      <pane xSplit="1" ySplit="8" topLeftCell="B9" activePane="bottomRight" state="frozen"/>
      <selection pane="topRight" activeCell="B1" sqref="B1"/>
      <selection pane="bottomLeft" activeCell="A9" sqref="A9"/>
      <selection pane="bottomRight" activeCell="D59" sqref="D59:F59"/>
    </sheetView>
  </sheetViews>
  <sheetFormatPr baseColWidth="10" defaultRowHeight="12.75" x14ac:dyDescent="0.2"/>
  <cols>
    <col min="1" max="1" width="30.42578125" style="228" customWidth="1"/>
    <col min="2" max="13" width="6.7109375" style="228" customWidth="1"/>
    <col min="14" max="14" width="0.85546875" style="228" customWidth="1"/>
    <col min="15" max="15" width="6.28515625" style="228" customWidth="1"/>
    <col min="16" max="16" width="1.7109375" style="228" customWidth="1"/>
    <col min="17" max="16384" width="11.42578125" style="228"/>
  </cols>
  <sheetData>
    <row r="1" spans="2:16" x14ac:dyDescent="0.2">
      <c r="B1" s="4255" t="s">
        <v>659</v>
      </c>
      <c r="C1" s="4256"/>
      <c r="D1" s="4256"/>
      <c r="E1" s="4256"/>
      <c r="F1" s="4256" t="s">
        <v>658</v>
      </c>
      <c r="G1" s="4256"/>
      <c r="H1" s="4256"/>
      <c r="I1" s="4256"/>
      <c r="J1" s="4256"/>
      <c r="K1" s="4256" t="s">
        <v>657</v>
      </c>
      <c r="L1" s="4256"/>
      <c r="M1" s="4256"/>
      <c r="N1" s="4256"/>
      <c r="O1" s="4256"/>
      <c r="P1" s="4257"/>
    </row>
    <row r="2" spans="2:16" ht="4.5" customHeight="1" x14ac:dyDescent="0.2">
      <c r="B2" s="4249"/>
      <c r="C2" s="4240"/>
      <c r="D2" s="4240"/>
      <c r="E2" s="4240"/>
      <c r="F2" s="4240"/>
      <c r="G2" s="4240"/>
      <c r="H2" s="4240"/>
      <c r="I2" s="4240"/>
      <c r="J2" s="4240"/>
      <c r="K2" s="4240"/>
      <c r="L2" s="4240"/>
      <c r="M2" s="4240"/>
      <c r="N2" s="4240"/>
      <c r="O2" s="4240"/>
      <c r="P2" s="4250"/>
    </row>
    <row r="3" spans="2:16" ht="13.5" customHeight="1" x14ac:dyDescent="0.2">
      <c r="B3" s="4238"/>
      <c r="C3" s="4239"/>
      <c r="D3" s="4239"/>
      <c r="E3" s="381"/>
      <c r="F3" s="4234">
        <f>Tabelle1!C9</f>
        <v>0</v>
      </c>
      <c r="G3" s="4234"/>
      <c r="H3" s="4234"/>
      <c r="I3" s="4234"/>
      <c r="J3" s="381"/>
      <c r="K3" s="4234">
        <f>Tabelle1!C10</f>
        <v>0</v>
      </c>
      <c r="L3" s="4234"/>
      <c r="M3" s="4234"/>
      <c r="N3" s="4234"/>
      <c r="O3" s="4234"/>
      <c r="P3" s="447"/>
    </row>
    <row r="4" spans="2:16" ht="4.5" customHeight="1" x14ac:dyDescent="0.2">
      <c r="B4" s="4249"/>
      <c r="C4" s="4240"/>
      <c r="D4" s="4240"/>
      <c r="E4" s="4240"/>
      <c r="F4" s="4240"/>
      <c r="G4" s="4240"/>
      <c r="H4" s="4240"/>
      <c r="I4" s="4240"/>
      <c r="J4" s="4240"/>
      <c r="K4" s="4240"/>
      <c r="L4" s="4240"/>
      <c r="M4" s="4240"/>
      <c r="N4" s="4240"/>
      <c r="O4" s="4240"/>
      <c r="P4" s="4250"/>
    </row>
    <row r="5" spans="2:16" ht="13.5" customHeight="1" x14ac:dyDescent="0.2">
      <c r="B5" s="4238"/>
      <c r="C5" s="4239"/>
      <c r="D5" s="4239"/>
      <c r="E5" s="381"/>
      <c r="F5" s="4234">
        <f>Tabelle1!D9</f>
        <v>0</v>
      </c>
      <c r="G5" s="4234"/>
      <c r="H5" s="4234"/>
      <c r="I5" s="4234"/>
      <c r="J5" s="381"/>
      <c r="K5" s="4234">
        <f>Tabelle1!D10</f>
        <v>0</v>
      </c>
      <c r="L5" s="4234"/>
      <c r="M5" s="4234"/>
      <c r="N5" s="4234"/>
      <c r="O5" s="4234"/>
      <c r="P5" s="447"/>
    </row>
    <row r="6" spans="2:16" ht="4.5" customHeight="1" x14ac:dyDescent="0.2">
      <c r="B6" s="4249"/>
      <c r="C6" s="4240"/>
      <c r="D6" s="4240"/>
      <c r="E6" s="4240"/>
      <c r="F6" s="4240"/>
      <c r="G6" s="4240"/>
      <c r="H6" s="4240"/>
      <c r="I6" s="4240"/>
      <c r="J6" s="4240"/>
      <c r="K6" s="4240"/>
      <c r="L6" s="4240"/>
      <c r="M6" s="4240"/>
      <c r="N6" s="4240"/>
      <c r="O6" s="4240"/>
      <c r="P6" s="4250"/>
    </row>
    <row r="7" spans="2:16" ht="13.5" customHeight="1" x14ac:dyDescent="0.2">
      <c r="B7" s="498" t="s">
        <v>656</v>
      </c>
      <c r="C7" s="497"/>
      <c r="D7" s="4240"/>
      <c r="E7" s="4240"/>
      <c r="F7" s="496">
        <f>Tabelle1!F9</f>
        <v>0</v>
      </c>
      <c r="G7" s="4234">
        <f>Tabelle1!G9</f>
        <v>0</v>
      </c>
      <c r="H7" s="4234"/>
      <c r="I7" s="4234"/>
      <c r="J7" s="381"/>
      <c r="K7" s="496">
        <f>Tabelle1!F10</f>
        <v>0</v>
      </c>
      <c r="L7" s="4234">
        <f>Tabelle1!G10</f>
        <v>0</v>
      </c>
      <c r="M7" s="4234"/>
      <c r="N7" s="4234"/>
      <c r="O7" s="4234"/>
      <c r="P7" s="447"/>
    </row>
    <row r="8" spans="2:16" ht="7.5" customHeight="1" thickBot="1" x14ac:dyDescent="0.25">
      <c r="B8" s="4241"/>
      <c r="C8" s="4242"/>
      <c r="D8" s="4242"/>
      <c r="E8" s="4242"/>
      <c r="F8" s="4242"/>
      <c r="G8" s="4242"/>
      <c r="H8" s="4242"/>
      <c r="I8" s="4242"/>
      <c r="J8" s="4242"/>
      <c r="K8" s="4242"/>
      <c r="L8" s="4242"/>
      <c r="M8" s="4242"/>
      <c r="N8" s="4242"/>
      <c r="O8" s="4242"/>
      <c r="P8" s="4243"/>
    </row>
    <row r="9" spans="2:16" s="233" customFormat="1" ht="18" customHeight="1" x14ac:dyDescent="0.2">
      <c r="B9" s="4235" t="s">
        <v>655</v>
      </c>
      <c r="C9" s="4236"/>
      <c r="D9" s="4236"/>
      <c r="E9" s="4236"/>
      <c r="F9" s="4236"/>
      <c r="G9" s="4236"/>
      <c r="H9" s="4236"/>
      <c r="I9" s="4236"/>
      <c r="J9" s="4236"/>
      <c r="K9" s="4236"/>
      <c r="L9" s="4236"/>
      <c r="M9" s="4236"/>
      <c r="N9" s="4236"/>
      <c r="O9" s="4236"/>
      <c r="P9" s="4237"/>
    </row>
    <row r="10" spans="2:16" ht="12" customHeight="1" x14ac:dyDescent="0.2">
      <c r="B10" s="454"/>
      <c r="C10" s="472"/>
      <c r="D10" s="472"/>
      <c r="E10" s="495" t="s">
        <v>654</v>
      </c>
      <c r="F10" s="472"/>
      <c r="G10" s="472"/>
      <c r="H10" s="4246" t="s">
        <v>653</v>
      </c>
      <c r="I10" s="4246"/>
      <c r="J10" s="4246"/>
      <c r="K10" s="4246"/>
      <c r="L10" s="4246"/>
      <c r="M10" s="4246"/>
      <c r="N10" s="472"/>
      <c r="O10" s="472"/>
      <c r="P10" s="453"/>
    </row>
    <row r="11" spans="2:16" ht="13.5" customHeight="1" x14ac:dyDescent="0.2">
      <c r="B11" s="454"/>
      <c r="C11" s="472"/>
      <c r="D11" s="472"/>
      <c r="E11" s="4247"/>
      <c r="F11" s="4248"/>
      <c r="G11" s="472"/>
      <c r="H11" s="4247" t="s">
        <v>18</v>
      </c>
      <c r="I11" s="4248"/>
      <c r="J11" s="4251" t="s">
        <v>19</v>
      </c>
      <c r="K11" s="4252"/>
      <c r="L11" s="4247" t="s">
        <v>20</v>
      </c>
      <c r="M11" s="4248"/>
      <c r="N11" s="472"/>
      <c r="O11" s="472"/>
      <c r="P11" s="453"/>
    </row>
    <row r="12" spans="2:16" ht="16.5" customHeight="1" x14ac:dyDescent="0.2">
      <c r="B12" s="454"/>
      <c r="C12" s="472"/>
      <c r="D12" s="472"/>
      <c r="E12" s="4244"/>
      <c r="F12" s="4245"/>
      <c r="G12" s="472"/>
      <c r="H12" s="4244"/>
      <c r="I12" s="4245"/>
      <c r="J12" s="4253"/>
      <c r="K12" s="4254"/>
      <c r="L12" s="4244"/>
      <c r="M12" s="4245"/>
      <c r="N12" s="472"/>
      <c r="O12" s="472"/>
      <c r="P12" s="453"/>
    </row>
    <row r="13" spans="2:16" ht="10.5" customHeight="1" x14ac:dyDescent="0.2">
      <c r="B13" s="454"/>
      <c r="C13" s="472"/>
      <c r="E13" s="4218" t="s">
        <v>652</v>
      </c>
      <c r="F13" s="4219"/>
      <c r="G13" s="472"/>
      <c r="H13" s="4226" t="s">
        <v>652</v>
      </c>
      <c r="I13" s="4226"/>
      <c r="J13" s="4226"/>
      <c r="K13" s="4226"/>
      <c r="L13" s="4226"/>
      <c r="M13" s="4226"/>
      <c r="N13" s="472"/>
      <c r="O13" s="472"/>
      <c r="P13" s="453"/>
    </row>
    <row r="14" spans="2:16" s="480" customFormat="1" ht="16.5" customHeight="1" x14ac:dyDescent="0.2">
      <c r="B14" s="454"/>
      <c r="C14" s="472"/>
      <c r="E14" s="4227"/>
      <c r="F14" s="4227"/>
      <c r="H14" s="4227"/>
      <c r="I14" s="4227"/>
      <c r="J14" s="4232"/>
      <c r="K14" s="4233"/>
      <c r="L14" s="4227"/>
      <c r="M14" s="4227"/>
      <c r="P14" s="453"/>
    </row>
    <row r="15" spans="2:16" ht="10.5" customHeight="1" x14ac:dyDescent="0.2">
      <c r="B15" s="454"/>
      <c r="C15" s="472"/>
      <c r="D15" s="4228" t="s">
        <v>651</v>
      </c>
      <c r="E15" s="4228"/>
      <c r="F15" s="4228"/>
      <c r="G15" s="4228"/>
      <c r="H15" s="4226" t="s">
        <v>651</v>
      </c>
      <c r="I15" s="4226"/>
      <c r="J15" s="4226"/>
      <c r="K15" s="4226"/>
      <c r="L15" s="4226"/>
      <c r="M15" s="4226"/>
      <c r="P15" s="453"/>
    </row>
    <row r="16" spans="2:16" s="394" customFormat="1" ht="15" customHeight="1" x14ac:dyDescent="0.2">
      <c r="B16" s="454"/>
      <c r="C16" s="472"/>
      <c r="E16" s="4231"/>
      <c r="F16" s="4231"/>
      <c r="G16" s="4231"/>
      <c r="H16" s="4231"/>
      <c r="I16" s="4231"/>
      <c r="J16" s="4231"/>
      <c r="K16" s="4231"/>
      <c r="L16" s="4231"/>
      <c r="M16" s="4231"/>
      <c r="N16" s="472"/>
      <c r="O16" s="472"/>
      <c r="P16" s="453"/>
    </row>
    <row r="17" spans="1:21" ht="16.5" customHeight="1" x14ac:dyDescent="0.2">
      <c r="B17" s="454"/>
      <c r="C17" s="472"/>
      <c r="E17" s="492"/>
      <c r="F17" s="492"/>
      <c r="G17" s="456"/>
      <c r="H17" s="492"/>
      <c r="I17" s="492"/>
      <c r="J17" s="4258" t="s">
        <v>650</v>
      </c>
      <c r="K17" s="4258"/>
      <c r="L17" s="4258"/>
      <c r="M17" s="492"/>
      <c r="N17" s="456"/>
      <c r="O17" s="456"/>
      <c r="P17" s="489"/>
    </row>
    <row r="18" spans="1:21" s="394" customFormat="1" ht="10.5" customHeight="1" x14ac:dyDescent="0.2">
      <c r="A18" s="494"/>
      <c r="B18" s="454"/>
      <c r="C18" s="472"/>
      <c r="E18" s="483"/>
      <c r="F18" s="483"/>
      <c r="G18" s="456"/>
      <c r="H18" s="483"/>
      <c r="I18" s="483"/>
      <c r="J18" s="4258"/>
      <c r="K18" s="4258"/>
      <c r="L18" s="4258"/>
      <c r="M18" s="483"/>
      <c r="N18" s="456"/>
      <c r="O18" s="456"/>
      <c r="P18" s="489"/>
      <c r="Q18" s="493"/>
    </row>
    <row r="19" spans="1:21" s="233" customFormat="1" ht="16.5" customHeight="1" x14ac:dyDescent="0.2">
      <c r="B19" s="454"/>
      <c r="C19" s="472"/>
      <c r="E19" s="492"/>
      <c r="F19" s="492"/>
      <c r="G19" s="491"/>
      <c r="H19" s="492"/>
      <c r="I19" s="492"/>
      <c r="M19" s="492"/>
      <c r="N19" s="491"/>
      <c r="O19" s="491"/>
      <c r="P19" s="490"/>
    </row>
    <row r="20" spans="1:21" ht="10.5" customHeight="1" x14ac:dyDescent="0.2">
      <c r="B20" s="454"/>
      <c r="C20" s="472"/>
      <c r="D20" s="472"/>
      <c r="E20" s="483"/>
      <c r="F20" s="483"/>
      <c r="G20" s="456"/>
      <c r="H20" s="4279" t="s">
        <v>782</v>
      </c>
      <c r="I20" s="4280"/>
      <c r="M20" s="483"/>
      <c r="N20" s="456"/>
      <c r="O20" s="456"/>
      <c r="P20" s="489"/>
    </row>
    <row r="21" spans="1:21" ht="13.5" customHeight="1" x14ac:dyDescent="0.2">
      <c r="B21" s="454"/>
      <c r="C21" s="472"/>
      <c r="D21" s="4221"/>
      <c r="E21" s="4221"/>
      <c r="F21" s="4221"/>
      <c r="G21" s="381"/>
      <c r="H21" s="4281"/>
      <c r="I21" s="4282"/>
      <c r="J21" s="487"/>
      <c r="K21" s="4229"/>
      <c r="L21" s="4229"/>
      <c r="M21" s="4229"/>
      <c r="N21" s="487"/>
      <c r="O21" s="487"/>
      <c r="P21" s="486"/>
    </row>
    <row r="22" spans="1:21" ht="10.5" customHeight="1" x14ac:dyDescent="0.2">
      <c r="B22" s="451"/>
      <c r="C22" s="488"/>
      <c r="D22" s="4222" t="s">
        <v>780</v>
      </c>
      <c r="E22" s="4222"/>
      <c r="F22" s="4222"/>
      <c r="G22" s="488"/>
      <c r="J22" s="366"/>
      <c r="K22" s="4222" t="s">
        <v>777</v>
      </c>
      <c r="L22" s="4222"/>
      <c r="M22" s="4222"/>
      <c r="N22" s="487"/>
      <c r="O22" s="487"/>
      <c r="P22" s="486"/>
    </row>
    <row r="23" spans="1:21" s="480" customFormat="1" ht="13.5" customHeight="1" x14ac:dyDescent="0.2">
      <c r="B23" s="479"/>
      <c r="C23" s="478"/>
      <c r="G23" s="485"/>
      <c r="H23" s="653"/>
      <c r="I23" s="653"/>
      <c r="J23" s="366"/>
      <c r="K23" s="484"/>
      <c r="L23" s="484"/>
      <c r="M23" s="484"/>
      <c r="N23" s="482"/>
      <c r="O23" s="482"/>
      <c r="P23" s="481"/>
    </row>
    <row r="24" spans="1:21" ht="13.5" customHeight="1" x14ac:dyDescent="0.2">
      <c r="B24" s="479"/>
      <c r="C24" s="478"/>
      <c r="D24" s="4223" t="s">
        <v>649</v>
      </c>
      <c r="E24" s="4223"/>
      <c r="F24" s="4223"/>
      <c r="H24" s="366"/>
      <c r="I24" s="366"/>
      <c r="J24" s="366"/>
      <c r="K24" s="4223" t="s">
        <v>649</v>
      </c>
      <c r="L24" s="4223"/>
      <c r="M24" s="4223"/>
      <c r="N24" s="456"/>
      <c r="O24" s="456"/>
      <c r="P24" s="453"/>
    </row>
    <row r="25" spans="1:21" s="480" customFormat="1" ht="13.5" customHeight="1" x14ac:dyDescent="0.2">
      <c r="B25" s="479"/>
      <c r="C25" s="478"/>
      <c r="D25" s="4221"/>
      <c r="E25" s="4221"/>
      <c r="F25" s="4221"/>
      <c r="G25" s="4221"/>
      <c r="H25" s="483"/>
      <c r="I25" s="482"/>
      <c r="J25" s="482"/>
      <c r="K25" s="4221"/>
      <c r="L25" s="4221"/>
      <c r="M25" s="4221"/>
      <c r="N25" s="4221"/>
      <c r="O25" s="4221"/>
      <c r="P25" s="481"/>
    </row>
    <row r="26" spans="1:21" ht="10.5" customHeight="1" x14ac:dyDescent="0.2">
      <c r="B26" s="479"/>
      <c r="C26" s="478"/>
      <c r="D26" s="4224" t="s">
        <v>781</v>
      </c>
      <c r="E26" s="4224"/>
      <c r="F26" s="4224"/>
      <c r="G26" s="4224"/>
      <c r="H26" s="478"/>
      <c r="I26" s="472"/>
      <c r="J26" s="472"/>
      <c r="K26" s="4220" t="s">
        <v>778</v>
      </c>
      <c r="L26" s="4220"/>
      <c r="M26" s="4220"/>
      <c r="N26" s="4220"/>
      <c r="O26" s="4220"/>
      <c r="P26" s="453"/>
      <c r="R26" s="477"/>
    </row>
    <row r="27" spans="1:21" ht="13.5" customHeight="1" x14ac:dyDescent="0.2">
      <c r="A27" s="447"/>
      <c r="B27" s="454"/>
      <c r="C27" s="472"/>
      <c r="G27" s="472"/>
      <c r="H27" s="472"/>
      <c r="I27" s="477"/>
      <c r="J27" s="477"/>
      <c r="N27" s="477"/>
      <c r="O27" s="477"/>
      <c r="P27" s="476"/>
      <c r="R27" s="474"/>
    </row>
    <row r="28" spans="1:21" ht="13.5" customHeight="1" x14ac:dyDescent="0.2">
      <c r="A28" s="447"/>
      <c r="B28" s="454"/>
      <c r="C28" s="472"/>
      <c r="D28" s="4268" t="s">
        <v>593</v>
      </c>
      <c r="E28" s="4268"/>
      <c r="F28" s="4268"/>
      <c r="G28" s="472"/>
      <c r="H28" s="472"/>
      <c r="I28" s="474"/>
      <c r="K28" s="4283"/>
      <c r="L28" s="4283"/>
      <c r="M28" s="4283"/>
      <c r="N28" s="4283"/>
      <c r="O28" s="4283"/>
      <c r="P28" s="473"/>
      <c r="U28" s="475"/>
    </row>
    <row r="29" spans="1:21" ht="10.5" customHeight="1" x14ac:dyDescent="0.2">
      <c r="A29" s="447"/>
      <c r="B29" s="454"/>
      <c r="C29" s="472"/>
      <c r="D29" s="4222" t="s">
        <v>784</v>
      </c>
      <c r="E29" s="4222"/>
      <c r="F29" s="4222"/>
      <c r="G29" s="472"/>
      <c r="H29" s="472"/>
      <c r="I29" s="474"/>
      <c r="K29" s="4230" t="s">
        <v>775</v>
      </c>
      <c r="L29" s="4230"/>
      <c r="M29" s="4230"/>
      <c r="N29" s="466"/>
      <c r="O29" s="474"/>
      <c r="P29" s="473"/>
    </row>
    <row r="30" spans="1:21" ht="13.5" customHeight="1" x14ac:dyDescent="0.2">
      <c r="A30" s="447"/>
      <c r="B30" s="451"/>
      <c r="H30" s="456"/>
      <c r="P30" s="447"/>
      <c r="Q30" s="451"/>
    </row>
    <row r="31" spans="1:21" ht="13.5" customHeight="1" x14ac:dyDescent="0.2">
      <c r="A31" s="447"/>
      <c r="B31" s="451"/>
      <c r="E31" s="4225"/>
      <c r="F31" s="4225"/>
      <c r="G31" s="4225"/>
      <c r="H31" s="456"/>
      <c r="K31" s="4278"/>
      <c r="L31" s="4278"/>
      <c r="M31" s="4278"/>
      <c r="N31" s="4278"/>
      <c r="O31" s="4278"/>
      <c r="P31" s="447"/>
      <c r="Q31" s="451"/>
    </row>
    <row r="32" spans="1:21" ht="10.5" customHeight="1" x14ac:dyDescent="0.2">
      <c r="A32" s="447"/>
      <c r="B32" s="451"/>
      <c r="E32" s="4222" t="s">
        <v>753</v>
      </c>
      <c r="F32" s="4222"/>
      <c r="G32" s="4222"/>
      <c r="H32" s="465"/>
      <c r="I32" s="465"/>
      <c r="J32" s="465"/>
      <c r="K32" s="4230" t="s">
        <v>776</v>
      </c>
      <c r="L32" s="4230"/>
      <c r="M32" s="4230"/>
      <c r="N32" s="472"/>
      <c r="O32" s="472"/>
      <c r="P32" s="453"/>
      <c r="R32" s="455"/>
    </row>
    <row r="33" spans="1:18" ht="13.5" customHeight="1" x14ac:dyDescent="0.2">
      <c r="A33" s="447"/>
      <c r="B33" s="451"/>
      <c r="N33" s="472"/>
      <c r="O33" s="472"/>
      <c r="P33" s="453"/>
    </row>
    <row r="34" spans="1:18" ht="13.5" customHeight="1" x14ac:dyDescent="0.2">
      <c r="B34" s="471"/>
      <c r="C34" s="470" t="s">
        <v>648</v>
      </c>
      <c r="D34" s="449"/>
      <c r="E34" s="657"/>
      <c r="F34" s="449"/>
      <c r="G34" s="469" t="s">
        <v>88</v>
      </c>
      <c r="K34" s="4268" t="s">
        <v>746</v>
      </c>
      <c r="L34" s="4268"/>
      <c r="M34" s="4268"/>
      <c r="N34" s="4268"/>
      <c r="O34" s="652"/>
      <c r="P34" s="453"/>
      <c r="R34" s="455"/>
    </row>
    <row r="35" spans="1:18" ht="10.5" customHeight="1" x14ac:dyDescent="0.2">
      <c r="B35" s="3416"/>
      <c r="C35" s="2937"/>
      <c r="D35" s="656" t="s">
        <v>647</v>
      </c>
      <c r="E35" s="656" t="s">
        <v>646</v>
      </c>
      <c r="F35" s="656" t="s">
        <v>645</v>
      </c>
      <c r="H35" s="460"/>
      <c r="I35" s="460"/>
      <c r="J35" s="460"/>
      <c r="K35" s="4296" t="s">
        <v>783</v>
      </c>
      <c r="L35" s="4296"/>
      <c r="M35" s="4296"/>
      <c r="N35" s="4296"/>
      <c r="P35" s="468"/>
      <c r="R35" s="455"/>
    </row>
    <row r="36" spans="1:18" ht="7.5" customHeight="1" x14ac:dyDescent="0.2">
      <c r="B36" s="649"/>
      <c r="C36" s="651"/>
      <c r="D36" s="651"/>
      <c r="E36" s="651"/>
      <c r="F36" s="651"/>
      <c r="G36" s="651"/>
      <c r="H36" s="651"/>
      <c r="I36" s="651"/>
      <c r="J36" s="651"/>
      <c r="N36" s="651"/>
      <c r="O36" s="651"/>
      <c r="P36" s="648"/>
      <c r="R36" s="233"/>
    </row>
    <row r="37" spans="1:18" ht="13.5" customHeight="1" x14ac:dyDescent="0.2">
      <c r="B37" s="4261" t="s">
        <v>216</v>
      </c>
      <c r="C37" s="4262"/>
      <c r="D37" s="467"/>
      <c r="E37" s="658"/>
      <c r="F37" s="458"/>
      <c r="H37" s="466"/>
      <c r="I37" s="466"/>
      <c r="J37" s="466"/>
      <c r="P37" s="464"/>
    </row>
    <row r="38" spans="1:18" ht="13.5" customHeight="1" x14ac:dyDescent="0.2">
      <c r="A38" s="447"/>
      <c r="B38" s="451"/>
      <c r="D38" s="462" t="s">
        <v>644</v>
      </c>
      <c r="E38" s="463" t="s">
        <v>643</v>
      </c>
      <c r="F38" s="656" t="s">
        <v>642</v>
      </c>
      <c r="H38" s="4217"/>
      <c r="I38" s="4217"/>
      <c r="J38" s="4217"/>
      <c r="O38" s="655"/>
      <c r="P38" s="461"/>
    </row>
    <row r="39" spans="1:18" ht="10.5" customHeight="1" x14ac:dyDescent="0.2">
      <c r="A39" s="447"/>
      <c r="B39" s="451"/>
      <c r="D39" s="4295" t="s">
        <v>640</v>
      </c>
      <c r="E39" s="4295"/>
      <c r="F39" s="4295"/>
      <c r="G39" s="4295"/>
      <c r="H39" s="4217"/>
      <c r="I39" s="4217"/>
      <c r="J39" s="4217"/>
      <c r="O39" s="653"/>
      <c r="P39" s="461"/>
      <c r="R39" s="455"/>
    </row>
    <row r="40" spans="1:18" ht="13.5" customHeight="1" x14ac:dyDescent="0.2">
      <c r="A40" s="447"/>
      <c r="B40" s="451"/>
      <c r="D40" s="4294" t="s">
        <v>639</v>
      </c>
      <c r="E40" s="4294"/>
      <c r="F40" s="4294"/>
      <c r="G40" s="4294"/>
      <c r="H40" s="460"/>
      <c r="I40" s="459" t="s">
        <v>638</v>
      </c>
      <c r="J40" s="449"/>
      <c r="K40" s="4269" t="s">
        <v>637</v>
      </c>
      <c r="L40" s="4269"/>
      <c r="M40" s="4269"/>
      <c r="N40" s="4269"/>
      <c r="O40" s="4269"/>
      <c r="P40" s="4288"/>
      <c r="R40" s="455"/>
    </row>
    <row r="41" spans="1:18" ht="13.5" customHeight="1" x14ac:dyDescent="0.2">
      <c r="B41" s="457"/>
      <c r="C41" s="456"/>
      <c r="D41" s="456"/>
      <c r="E41" s="456"/>
      <c r="F41" s="456"/>
      <c r="G41" s="456"/>
      <c r="H41" s="4293"/>
      <c r="I41" s="4293"/>
      <c r="J41" s="4293"/>
      <c r="K41" s="4289"/>
      <c r="L41" s="4290"/>
      <c r="M41" s="4290"/>
      <c r="N41" s="4290"/>
      <c r="O41" s="4290"/>
      <c r="P41" s="4291"/>
      <c r="R41" s="455"/>
    </row>
    <row r="42" spans="1:18" ht="10.5" customHeight="1" x14ac:dyDescent="0.2">
      <c r="B42" s="659"/>
      <c r="C42" s="651"/>
      <c r="D42" s="651"/>
      <c r="E42" s="651"/>
      <c r="F42" s="651"/>
      <c r="G42" s="651"/>
      <c r="H42" s="651"/>
      <c r="I42" s="651"/>
      <c r="J42" s="651"/>
      <c r="K42" s="651"/>
      <c r="M42" s="645"/>
      <c r="N42" s="645"/>
      <c r="O42" s="645"/>
      <c r="P42" s="4292"/>
    </row>
    <row r="43" spans="1:18" ht="15" customHeight="1" x14ac:dyDescent="0.2">
      <c r="B43" s="659"/>
      <c r="C43" s="651"/>
      <c r="D43" s="651"/>
      <c r="E43" s="651"/>
      <c r="F43" s="651"/>
      <c r="G43" s="651"/>
      <c r="H43" s="651"/>
      <c r="I43" s="651"/>
      <c r="J43" s="4284" t="s">
        <v>636</v>
      </c>
      <c r="K43" s="4284"/>
      <c r="L43" s="4284"/>
      <c r="M43" s="4284"/>
      <c r="N43" s="4284"/>
      <c r="O43" s="4284"/>
      <c r="P43" s="4292"/>
    </row>
    <row r="44" spans="1:18" ht="10.5" customHeight="1" x14ac:dyDescent="0.2">
      <c r="B44" s="659"/>
      <c r="C44" s="651"/>
      <c r="D44" s="651"/>
      <c r="E44" s="651"/>
      <c r="F44" s="651"/>
      <c r="G44" s="651"/>
      <c r="H44" s="651"/>
      <c r="I44" s="651"/>
      <c r="J44" s="651"/>
      <c r="K44" s="651"/>
      <c r="L44" s="645"/>
      <c r="M44" s="645"/>
      <c r="N44" s="645"/>
      <c r="O44" s="645"/>
      <c r="P44" s="4292"/>
    </row>
    <row r="45" spans="1:18" ht="15" customHeight="1" x14ac:dyDescent="0.2">
      <c r="B45" s="454"/>
      <c r="C45" s="4267"/>
      <c r="D45" s="4267"/>
      <c r="E45" s="450"/>
      <c r="F45" s="4272"/>
      <c r="G45" s="4272"/>
      <c r="H45" s="4240"/>
      <c r="I45" s="4240"/>
      <c r="J45" s="4240"/>
      <c r="K45" s="4240"/>
      <c r="L45" s="4263" t="s">
        <v>635</v>
      </c>
      <c r="M45" s="4263"/>
      <c r="N45" s="4263"/>
      <c r="O45" s="4263"/>
      <c r="P45" s="4264"/>
    </row>
    <row r="46" spans="1:18" ht="10.5" customHeight="1" x14ac:dyDescent="0.2">
      <c r="A46" s="453"/>
      <c r="B46" s="4259"/>
      <c r="C46" s="4266"/>
      <c r="D46" s="4266"/>
      <c r="E46" s="4266"/>
      <c r="F46" s="4265"/>
      <c r="G46" s="4265"/>
      <c r="H46" s="4265"/>
      <c r="I46" s="4240"/>
      <c r="J46" s="4240"/>
      <c r="K46" s="4240"/>
      <c r="L46" s="4240"/>
      <c r="M46" s="4240"/>
      <c r="N46" s="4240"/>
      <c r="O46" s="4240"/>
      <c r="P46" s="4250"/>
    </row>
    <row r="47" spans="1:18" ht="5.25" customHeight="1" x14ac:dyDescent="0.2">
      <c r="A47" s="447"/>
      <c r="B47" s="4249"/>
      <c r="C47" s="4240"/>
      <c r="D47" s="4240"/>
      <c r="E47" s="4240"/>
      <c r="F47" s="4240"/>
      <c r="G47" s="4240"/>
      <c r="H47" s="4240"/>
      <c r="I47" s="4240"/>
      <c r="J47" s="4240"/>
      <c r="K47" s="4240"/>
      <c r="L47" s="4240"/>
      <c r="M47" s="4240"/>
      <c r="N47" s="4240"/>
      <c r="O47" s="4240"/>
      <c r="P47" s="4250"/>
    </row>
    <row r="48" spans="1:18" ht="15" customHeight="1" x14ac:dyDescent="0.2">
      <c r="A48" s="447"/>
      <c r="B48" s="452"/>
      <c r="C48" s="4267"/>
      <c r="D48" s="4267"/>
      <c r="E48" s="450"/>
      <c r="F48" s="4272"/>
      <c r="G48" s="4272"/>
      <c r="H48" s="4270"/>
      <c r="I48" s="4270"/>
      <c r="J48" s="4269" t="s">
        <v>634</v>
      </c>
      <c r="K48" s="4269"/>
      <c r="L48" s="4263" t="s">
        <v>746</v>
      </c>
      <c r="M48" s="4263"/>
      <c r="N48" s="4263"/>
      <c r="O48" s="4263"/>
      <c r="P48" s="4264"/>
    </row>
    <row r="49" spans="1:16" ht="10.5" customHeight="1" x14ac:dyDescent="0.2">
      <c r="A49" s="447"/>
      <c r="B49" s="4259"/>
      <c r="C49" s="4260"/>
      <c r="D49" s="4260"/>
      <c r="E49" s="4260"/>
      <c r="F49" s="4271"/>
      <c r="G49" s="4271"/>
      <c r="H49" s="4271"/>
      <c r="I49" s="381"/>
      <c r="J49" s="4269"/>
      <c r="K49" s="4269"/>
      <c r="L49" s="4263"/>
      <c r="M49" s="4263"/>
      <c r="N49" s="4263"/>
      <c r="O49" s="4263"/>
      <c r="P49" s="4264"/>
    </row>
    <row r="50" spans="1:16" ht="5.25" customHeight="1" x14ac:dyDescent="0.2">
      <c r="A50" s="447"/>
      <c r="B50" s="4249"/>
      <c r="C50" s="4240"/>
      <c r="D50" s="4240"/>
      <c r="E50" s="4240"/>
      <c r="F50" s="4240"/>
      <c r="G50" s="4240"/>
      <c r="H50" s="4240"/>
      <c r="I50" s="4240"/>
      <c r="J50" s="4240"/>
      <c r="K50" s="4240"/>
      <c r="L50" s="4240"/>
      <c r="M50" s="4240"/>
      <c r="N50" s="4240"/>
      <c r="O50" s="4240"/>
      <c r="P50" s="4250"/>
    </row>
    <row r="51" spans="1:16" ht="15" customHeight="1" x14ac:dyDescent="0.2">
      <c r="A51" s="447"/>
      <c r="B51" s="451"/>
      <c r="C51" s="4267"/>
      <c r="D51" s="4267"/>
      <c r="E51" s="450"/>
      <c r="F51" s="4272"/>
      <c r="G51" s="4272"/>
      <c r="H51" s="4287"/>
      <c r="I51" s="4287"/>
      <c r="J51" s="449"/>
      <c r="K51" s="4269" t="s">
        <v>88</v>
      </c>
      <c r="L51" s="4269"/>
      <c r="M51" s="4269"/>
      <c r="N51" s="4269"/>
      <c r="O51" s="4269"/>
      <c r="P51" s="4288"/>
    </row>
    <row r="52" spans="1:16" ht="10.5" customHeight="1" x14ac:dyDescent="0.2">
      <c r="A52" s="447"/>
      <c r="B52" s="4259"/>
      <c r="C52" s="4260"/>
      <c r="D52" s="4260"/>
      <c r="E52" s="4260"/>
      <c r="F52" s="4271"/>
      <c r="G52" s="4271"/>
      <c r="H52" s="4271"/>
      <c r="I52" s="4240"/>
      <c r="J52" s="4240"/>
      <c r="K52" s="4240"/>
      <c r="L52" s="4240"/>
      <c r="M52" s="4240"/>
      <c r="N52" s="4240"/>
      <c r="O52" s="4240"/>
      <c r="P52" s="4250"/>
    </row>
    <row r="53" spans="1:16" ht="10.5" customHeight="1" x14ac:dyDescent="0.2">
      <c r="A53" s="447"/>
      <c r="B53" s="4249"/>
      <c r="C53" s="4240"/>
      <c r="D53" s="4240"/>
      <c r="E53" s="4240"/>
      <c r="F53" s="4240"/>
      <c r="G53" s="4240"/>
      <c r="H53" s="4240"/>
      <c r="I53" s="4240"/>
      <c r="J53" s="4285" t="s">
        <v>633</v>
      </c>
      <c r="K53" s="4285"/>
      <c r="L53" s="4285"/>
      <c r="M53" s="4285"/>
      <c r="N53" s="4285"/>
      <c r="O53" s="4285"/>
      <c r="P53" s="4286"/>
    </row>
    <row r="54" spans="1:16" ht="3" customHeight="1" x14ac:dyDescent="0.2">
      <c r="A54" s="447"/>
      <c r="B54" s="4249"/>
      <c r="C54" s="4240"/>
      <c r="D54" s="4240"/>
      <c r="E54" s="4240"/>
      <c r="F54" s="4240"/>
      <c r="G54" s="4240"/>
      <c r="H54" s="4240"/>
      <c r="I54" s="4240"/>
      <c r="J54" s="4240"/>
      <c r="K54" s="4240"/>
      <c r="L54" s="4240"/>
      <c r="M54" s="4240"/>
      <c r="N54" s="4240"/>
      <c r="O54" s="4240"/>
      <c r="P54" s="4250"/>
    </row>
    <row r="55" spans="1:16" ht="15.75" customHeight="1" thickBot="1" x14ac:dyDescent="0.25">
      <c r="A55" s="447"/>
      <c r="B55" s="4241"/>
      <c r="C55" s="4242"/>
      <c r="D55" s="4242"/>
      <c r="E55" s="4242"/>
      <c r="F55" s="4242"/>
      <c r="G55" s="4242"/>
      <c r="H55" s="4242"/>
      <c r="I55" s="4242"/>
      <c r="J55" s="4242"/>
      <c r="K55" s="4242"/>
      <c r="L55" s="4242"/>
      <c r="M55" s="4242"/>
      <c r="N55" s="4242"/>
      <c r="O55" s="4242"/>
      <c r="P55" s="4243"/>
    </row>
    <row r="56" spans="1:16" ht="4.5" customHeight="1" x14ac:dyDescent="0.2">
      <c r="B56" s="4255"/>
      <c r="C56" s="4256"/>
      <c r="D56" s="4256"/>
      <c r="E56" s="4256"/>
      <c r="F56" s="4256"/>
      <c r="G56" s="4256"/>
      <c r="H56" s="4256"/>
      <c r="I56" s="4256"/>
      <c r="J56" s="4256"/>
      <c r="K56" s="4256"/>
      <c r="L56" s="4256"/>
      <c r="M56" s="4256"/>
      <c r="N56" s="4256"/>
      <c r="O56" s="4256"/>
      <c r="P56" s="4257"/>
    </row>
    <row r="57" spans="1:16" ht="18" customHeight="1" x14ac:dyDescent="0.2">
      <c r="B57" s="4273" t="s">
        <v>632</v>
      </c>
      <c r="C57" s="4274"/>
      <c r="D57" s="4275">
        <f>Tabelle1!G10</f>
        <v>0</v>
      </c>
      <c r="E57" s="4275"/>
      <c r="F57" s="4275"/>
      <c r="G57" s="4275"/>
      <c r="H57" s="4275"/>
      <c r="I57" s="4275"/>
      <c r="J57" s="4240"/>
      <c r="K57" s="4240"/>
      <c r="L57" s="4240"/>
      <c r="M57" s="4240"/>
      <c r="N57" s="4240"/>
      <c r="O57" s="4240"/>
      <c r="P57" s="4250"/>
    </row>
    <row r="58" spans="1:16" ht="4.5" customHeight="1" x14ac:dyDescent="0.2">
      <c r="B58" s="4249"/>
      <c r="C58" s="4240"/>
      <c r="D58" s="4240"/>
      <c r="E58" s="4240"/>
      <c r="F58" s="4240"/>
      <c r="G58" s="4240"/>
      <c r="H58" s="4240"/>
      <c r="I58" s="4240"/>
      <c r="J58" s="4240"/>
      <c r="K58" s="4240"/>
      <c r="L58" s="4240"/>
      <c r="M58" s="4240"/>
      <c r="N58" s="4240"/>
      <c r="O58" s="4240"/>
      <c r="P58" s="4250"/>
    </row>
    <row r="59" spans="1:16" ht="18" customHeight="1" x14ac:dyDescent="0.2">
      <c r="B59" s="4273" t="s">
        <v>631</v>
      </c>
      <c r="C59" s="4274"/>
      <c r="D59" s="4277"/>
      <c r="E59" s="4278"/>
      <c r="F59" s="4278"/>
      <c r="G59" s="381"/>
      <c r="H59" s="381"/>
      <c r="I59" s="381"/>
      <c r="J59" s="448" t="s">
        <v>630</v>
      </c>
      <c r="K59" s="4276"/>
      <c r="L59" s="4276"/>
      <c r="M59" s="4276"/>
      <c r="N59" s="4276"/>
      <c r="O59" s="4276"/>
      <c r="P59" s="447"/>
    </row>
    <row r="60" spans="1:16" ht="4.5" customHeight="1" thickBot="1" x14ac:dyDescent="0.25">
      <c r="B60" s="4241"/>
      <c r="C60" s="4242"/>
      <c r="D60" s="4242"/>
      <c r="E60" s="4242"/>
      <c r="F60" s="4242"/>
      <c r="G60" s="4242"/>
      <c r="H60" s="4242"/>
      <c r="I60" s="4242"/>
      <c r="J60" s="4242"/>
      <c r="K60" s="4242"/>
      <c r="L60" s="4242"/>
      <c r="M60" s="4242"/>
      <c r="N60" s="4242"/>
      <c r="O60" s="4242"/>
      <c r="P60" s="4243"/>
    </row>
    <row r="61" spans="1:16" ht="8.1" customHeight="1" x14ac:dyDescent="0.2"/>
    <row r="62" spans="1:16" ht="8.1" customHeight="1" x14ac:dyDescent="0.2"/>
    <row r="63" spans="1:16" ht="8.1" customHeight="1" x14ac:dyDescent="0.2"/>
    <row r="64" spans="1:16" ht="8.1" customHeight="1" x14ac:dyDescent="0.2"/>
    <row r="65" ht="8.1" customHeight="1" x14ac:dyDescent="0.2"/>
    <row r="66" ht="8.1" customHeight="1" x14ac:dyDescent="0.2"/>
    <row r="67" ht="8.1" customHeight="1" x14ac:dyDescent="0.2"/>
    <row r="68" ht="8.1" customHeight="1" x14ac:dyDescent="0.2"/>
    <row r="69" ht="8.1" customHeight="1" x14ac:dyDescent="0.2"/>
    <row r="70" ht="8.1" customHeight="1" x14ac:dyDescent="0.2"/>
    <row r="71" ht="8.1" customHeight="1" x14ac:dyDescent="0.2"/>
    <row r="72" ht="8.1" customHeight="1" x14ac:dyDescent="0.2"/>
    <row r="73" ht="8.1" customHeight="1" x14ac:dyDescent="0.2"/>
    <row r="74" ht="8.1" customHeight="1" x14ac:dyDescent="0.2"/>
    <row r="75" ht="8.1" customHeight="1" x14ac:dyDescent="0.2"/>
    <row r="76" ht="8.1" customHeight="1" x14ac:dyDescent="0.2"/>
    <row r="77" ht="8.1" customHeight="1" x14ac:dyDescent="0.2"/>
    <row r="78" ht="8.1" customHeight="1" x14ac:dyDescent="0.2"/>
    <row r="79" ht="8.1" customHeight="1" x14ac:dyDescent="0.2"/>
    <row r="80" ht="8.1" customHeight="1" x14ac:dyDescent="0.2"/>
    <row r="81" ht="8.1" customHeight="1" x14ac:dyDescent="0.2"/>
    <row r="82" ht="8.1" customHeight="1" x14ac:dyDescent="0.2"/>
    <row r="83" ht="8.1" customHeight="1" x14ac:dyDescent="0.2"/>
    <row r="84" ht="8.1" customHeight="1" x14ac:dyDescent="0.2"/>
  </sheetData>
  <sheetProtection algorithmName="SHA-512" hashValue="iGG00Qr/BMxg/kR5A4KJy8QfzRx5juxb1LbzajFg7O1mQt0YeZqmtCbxaIiWRJRt7ctD3sBBakTl5x6tHiv3fw==" saltValue="fvIUFMdt/oxZPqcBKvDPaQ==" spinCount="100000" sheet="1" objects="1" scenarios="1" selectLockedCells="1"/>
  <mergeCells count="102">
    <mergeCell ref="B50:P50"/>
    <mergeCell ref="H20:I21"/>
    <mergeCell ref="K28:O28"/>
    <mergeCell ref="K31:O31"/>
    <mergeCell ref="J43:O43"/>
    <mergeCell ref="I52:P52"/>
    <mergeCell ref="B54:P55"/>
    <mergeCell ref="B53:I53"/>
    <mergeCell ref="J53:P53"/>
    <mergeCell ref="F52:H52"/>
    <mergeCell ref="B52:E52"/>
    <mergeCell ref="F51:G51"/>
    <mergeCell ref="H51:I51"/>
    <mergeCell ref="K51:P51"/>
    <mergeCell ref="C51:D51"/>
    <mergeCell ref="K41:P41"/>
    <mergeCell ref="K40:P40"/>
    <mergeCell ref="P42:P44"/>
    <mergeCell ref="H41:J41"/>
    <mergeCell ref="D40:G40"/>
    <mergeCell ref="D39:G39"/>
    <mergeCell ref="B35:C35"/>
    <mergeCell ref="K34:N34"/>
    <mergeCell ref="K35:N35"/>
    <mergeCell ref="B60:P60"/>
    <mergeCell ref="B56:P56"/>
    <mergeCell ref="B57:C57"/>
    <mergeCell ref="B59:C59"/>
    <mergeCell ref="D57:I57"/>
    <mergeCell ref="J57:P57"/>
    <mergeCell ref="K59:O59"/>
    <mergeCell ref="D59:F59"/>
    <mergeCell ref="B58:P58"/>
    <mergeCell ref="B2:P2"/>
    <mergeCell ref="B1:E1"/>
    <mergeCell ref="F1:J1"/>
    <mergeCell ref="K1:P1"/>
    <mergeCell ref="J17:L18"/>
    <mergeCell ref="H14:I14"/>
    <mergeCell ref="B49:E49"/>
    <mergeCell ref="B37:C37"/>
    <mergeCell ref="H45:K45"/>
    <mergeCell ref="L45:P45"/>
    <mergeCell ref="I46:P46"/>
    <mergeCell ref="B47:P47"/>
    <mergeCell ref="F46:H46"/>
    <mergeCell ref="B46:E46"/>
    <mergeCell ref="C45:D45"/>
    <mergeCell ref="D28:F28"/>
    <mergeCell ref="D29:F29"/>
    <mergeCell ref="J48:K49"/>
    <mergeCell ref="H48:I48"/>
    <mergeCell ref="L48:P49"/>
    <mergeCell ref="F49:H49"/>
    <mergeCell ref="F48:G48"/>
    <mergeCell ref="C48:D48"/>
    <mergeCell ref="F45:G45"/>
    <mergeCell ref="F3:I3"/>
    <mergeCell ref="G7:I7"/>
    <mergeCell ref="F5:I5"/>
    <mergeCell ref="B9:P9"/>
    <mergeCell ref="B3:D3"/>
    <mergeCell ref="D7:E7"/>
    <mergeCell ref="B8:P8"/>
    <mergeCell ref="L12:M12"/>
    <mergeCell ref="K3:O3"/>
    <mergeCell ref="K5:O5"/>
    <mergeCell ref="L7:O7"/>
    <mergeCell ref="H10:M10"/>
    <mergeCell ref="H11:I11"/>
    <mergeCell ref="B4:P4"/>
    <mergeCell ref="B5:D5"/>
    <mergeCell ref="B6:P6"/>
    <mergeCell ref="H12:I12"/>
    <mergeCell ref="J11:K11"/>
    <mergeCell ref="L11:M11"/>
    <mergeCell ref="J12:K12"/>
    <mergeCell ref="E11:F11"/>
    <mergeCell ref="E12:F12"/>
    <mergeCell ref="H38:J39"/>
    <mergeCell ref="E13:F13"/>
    <mergeCell ref="K26:O26"/>
    <mergeCell ref="D21:F21"/>
    <mergeCell ref="D22:F22"/>
    <mergeCell ref="D24:F24"/>
    <mergeCell ref="D25:G25"/>
    <mergeCell ref="D26:G26"/>
    <mergeCell ref="E31:G31"/>
    <mergeCell ref="E32:G32"/>
    <mergeCell ref="H13:M13"/>
    <mergeCell ref="H15:M15"/>
    <mergeCell ref="E14:F14"/>
    <mergeCell ref="D15:G15"/>
    <mergeCell ref="K22:M22"/>
    <mergeCell ref="K21:M21"/>
    <mergeCell ref="K25:O25"/>
    <mergeCell ref="K32:M32"/>
    <mergeCell ref="K29:M29"/>
    <mergeCell ref="E16:M16"/>
    <mergeCell ref="L14:M14"/>
    <mergeCell ref="J14:K14"/>
    <mergeCell ref="K24:M24"/>
  </mergeCells>
  <dataValidations count="12">
    <dataValidation type="list" allowBlank="1" showInputMessage="1" showErrorMessage="1" promptTitle="MeLo-ID für Nettostromzähler" prompt="Auswahl durch Netzbetreiber!" sqref="D24:F24">
      <formula1>"DE00077599310,DE00073099310"</formula1>
    </dataValidation>
    <dataValidation type="list" allowBlank="1" showInputMessage="1" showErrorMessage="1" promptTitle="Angaben zum RCD" prompt="Hier bitte den Bemessungsstrom des RCD angeben!" sqref="D37">
      <formula1>"10 A,16 A,20 A,25 A,32 A,40 A,63 A"</formula1>
    </dataValidation>
    <dataValidation type="list" allowBlank="1" showInputMessage="1" showErrorMessage="1" promptTitle="Angaben zum RCD" prompt="Hier bitte die Anzahl der geschaltenen Leiter_x000a_  - L &amp; N bedeutet 2polig,_x000a_  - 3xL &amp; N bedeutet 4polig_x000a_angeben!" sqref="F37">
      <formula1>"2polig,4polig"</formula1>
    </dataValidation>
    <dataValidation type="list" allowBlank="1" showInputMessage="1" showErrorMessage="1" promptTitle="Angaben zum RCD" prompt="Hier bitte den Bemessungsdifferenzstrom des RCD angeben!" sqref="E37">
      <formula1>"10 mA,30 mA,100 mA,300 mA,500 mA,1 A"</formula1>
    </dataValidation>
    <dataValidation type="list" allowBlank="1" showInputMessage="1" showErrorMessage="1" promptTitle="MeLo-ID für 2-R-Zähler" prompt="Auswahl durch Netzbetreiber!" sqref="K24:M24">
      <formula1>"DE00077599310,DE00073099310"</formula1>
    </dataValidation>
    <dataValidation allowBlank="1" showErrorMessage="1" sqref="F34"/>
    <dataValidation type="list" allowBlank="1" showInputMessage="1" showErrorMessage="1" sqref="J51">
      <formula1>" ,50,63,80,100,125,160,200,224"</formula1>
    </dataValidation>
    <dataValidation allowBlank="1" showInputMessage="1" showErrorMessage="1" promptTitle="Eingabe MeLo-ID 2-R-Zähler" prompt="Eingabe durch Netzbetreiber!" sqref="K25:O25"/>
    <dataValidation showDropDown="1" showInputMessage="1" showErrorMessage="1" promptTitle="Eingabe MaLo-ID Netznutzung" prompt="Eingabe durch Netzbetreiber!" sqref="K28:O28"/>
    <dataValidation allowBlank="1" showInputMessage="1" showErrorMessage="1" promptTitle="Eingabe MaLo-ID Einspeisung" prompt="Eingabe durch Netzbetreiber!" sqref="K31:O31"/>
    <dataValidation allowBlank="1" showInputMessage="1" showErrorMessage="1" promptTitle="Eingabe MeLo-ID Nettostromzähler" prompt="Eingabe durch Netzbetreiber!" sqref="D25:G25"/>
    <dataValidation type="list" allowBlank="1" showInputMessage="1" showErrorMessage="1" sqref="J40">
      <formula1>" ,16,20,25,35,50,63,80,100,125,160,"</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3252" r:id="rId5" name="Check Box 4">
              <controlPr defaultSize="0" autoFill="0" autoLine="0" autoPict="0">
                <anchor moveWithCells="1">
                  <from>
                    <xdr:col>1</xdr:col>
                    <xdr:colOff>66675</xdr:colOff>
                    <xdr:row>30</xdr:row>
                    <xdr:rowOff>104775</xdr:rowOff>
                  </from>
                  <to>
                    <xdr:col>1</xdr:col>
                    <xdr:colOff>409575</xdr:colOff>
                    <xdr:row>32</xdr:row>
                    <xdr:rowOff>57150</xdr:rowOff>
                  </to>
                </anchor>
              </controlPr>
            </control>
          </mc:Choice>
        </mc:AlternateContent>
        <mc:AlternateContent xmlns:mc="http://schemas.openxmlformats.org/markup-compatibility/2006">
          <mc:Choice Requires="x14">
            <control shapeId="53253" r:id="rId6" name="Check Box 5">
              <controlPr defaultSize="0" autoFill="0" autoLine="0" autoPict="0">
                <anchor moveWithCells="1">
                  <from>
                    <xdr:col>1</xdr:col>
                    <xdr:colOff>381000</xdr:colOff>
                    <xdr:row>30</xdr:row>
                    <xdr:rowOff>123825</xdr:rowOff>
                  </from>
                  <to>
                    <xdr:col>2</xdr:col>
                    <xdr:colOff>276225</xdr:colOff>
                    <xdr:row>32</xdr:row>
                    <xdr:rowOff>28575</xdr:rowOff>
                  </to>
                </anchor>
              </controlPr>
            </control>
          </mc:Choice>
        </mc:AlternateContent>
        <mc:AlternateContent xmlns:mc="http://schemas.openxmlformats.org/markup-compatibility/2006">
          <mc:Choice Requires="x14">
            <control shapeId="53254" r:id="rId7" name="Check Box 6">
              <controlPr defaultSize="0" autoFill="0" autoLine="0" autoPict="0">
                <anchor moveWithCells="1">
                  <from>
                    <xdr:col>2</xdr:col>
                    <xdr:colOff>285750</xdr:colOff>
                    <xdr:row>30</xdr:row>
                    <xdr:rowOff>104775</xdr:rowOff>
                  </from>
                  <to>
                    <xdr:col>3</xdr:col>
                    <xdr:colOff>200025</xdr:colOff>
                    <xdr:row>32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42"/>
    <pageSetUpPr autoPageBreaks="0"/>
  </sheetPr>
  <dimension ref="A1:BF46"/>
  <sheetViews>
    <sheetView showGridLines="0" showRowColHeaders="0" showZeros="0" showOutlineSymbols="0" zoomScaleNormal="100" zoomScaleSheetLayoutView="100" workbookViewId="0">
      <selection activeCell="R24" sqref="R24:S25"/>
    </sheetView>
  </sheetViews>
  <sheetFormatPr baseColWidth="10" defaultRowHeight="12.75" x14ac:dyDescent="0.2"/>
  <cols>
    <col min="1" max="1" width="35.7109375" customWidth="1"/>
    <col min="2" max="44" width="1.7109375" customWidth="1"/>
    <col min="45" max="46" width="1.85546875" customWidth="1"/>
    <col min="47" max="49" width="1.7109375" customWidth="1"/>
    <col min="50" max="51" width="1.85546875" customWidth="1"/>
    <col min="52" max="52" width="1" customWidth="1"/>
    <col min="53" max="53" width="12.28515625" customWidth="1"/>
    <col min="54" max="54" width="11.42578125" hidden="1" customWidth="1"/>
    <col min="57" max="57" width="4.42578125" customWidth="1"/>
  </cols>
  <sheetData>
    <row r="1" spans="2:58" s="1" customFormat="1" ht="18.75" customHeight="1" x14ac:dyDescent="0.2">
      <c r="B1" s="961" t="s">
        <v>910</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3"/>
    </row>
    <row r="2" spans="2:58" s="1" customFormat="1" ht="18.75" customHeight="1" thickBot="1" x14ac:dyDescent="0.25">
      <c r="B2" s="993" t="s">
        <v>291</v>
      </c>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5"/>
      <c r="AQ2" s="985" t="s">
        <v>25</v>
      </c>
      <c r="AR2" s="986"/>
      <c r="AS2" s="986"/>
      <c r="AT2" s="986"/>
      <c r="AU2" s="986"/>
      <c r="AV2" s="986"/>
      <c r="AW2" s="986"/>
      <c r="AX2" s="988">
        <v>1</v>
      </c>
      <c r="AY2" s="989"/>
      <c r="AZ2" s="811"/>
    </row>
    <row r="3" spans="2:58" ht="21" customHeight="1" x14ac:dyDescent="0.2">
      <c r="B3" s="956" t="s">
        <v>3</v>
      </c>
      <c r="C3" s="957"/>
      <c r="D3" s="957"/>
      <c r="E3" s="957"/>
      <c r="F3" s="957"/>
      <c r="G3" s="957"/>
      <c r="H3" s="957"/>
      <c r="I3" s="957"/>
      <c r="J3" s="957"/>
      <c r="K3" s="957"/>
      <c r="L3" s="958"/>
      <c r="M3" s="973" t="s">
        <v>4</v>
      </c>
      <c r="N3" s="974"/>
      <c r="O3" s="974"/>
      <c r="P3" s="974"/>
      <c r="Q3" s="974"/>
      <c r="R3" s="974"/>
      <c r="S3" s="974"/>
      <c r="T3" s="974"/>
      <c r="U3" s="974"/>
      <c r="V3" s="974"/>
      <c r="W3" s="974"/>
      <c r="X3" s="974"/>
      <c r="Y3" s="188"/>
      <c r="Z3" s="990"/>
      <c r="AA3" s="991"/>
      <c r="AB3" s="991"/>
      <c r="AC3" s="991"/>
      <c r="AD3" s="991"/>
      <c r="AE3" s="991"/>
      <c r="AF3" s="991"/>
      <c r="AG3" s="991"/>
      <c r="AH3" s="991"/>
      <c r="AI3" s="991"/>
      <c r="AJ3" s="991"/>
      <c r="AK3" s="991"/>
      <c r="AL3" s="991"/>
      <c r="AM3" s="991"/>
      <c r="AN3" s="991"/>
      <c r="AO3" s="991"/>
      <c r="AP3" s="991"/>
      <c r="AQ3" s="991"/>
      <c r="AR3" s="991"/>
      <c r="AS3" s="991"/>
      <c r="AT3" s="991"/>
      <c r="AU3" s="991"/>
      <c r="AV3" s="991"/>
      <c r="AW3" s="991"/>
      <c r="AX3" s="991"/>
      <c r="AY3" s="991"/>
      <c r="AZ3" s="992"/>
      <c r="BB3" s="1" t="s">
        <v>0</v>
      </c>
      <c r="BF3" s="1"/>
    </row>
    <row r="4" spans="2:58" ht="21" customHeight="1" x14ac:dyDescent="0.2">
      <c r="B4" s="887"/>
      <c r="C4" s="888"/>
      <c r="D4" s="888"/>
      <c r="E4" s="888"/>
      <c r="F4" s="888"/>
      <c r="G4" s="888"/>
      <c r="H4" s="888"/>
      <c r="I4" s="888"/>
      <c r="J4" s="888"/>
      <c r="K4" s="888"/>
      <c r="L4" s="969"/>
      <c r="M4" s="946" t="s">
        <v>5</v>
      </c>
      <c r="N4" s="947"/>
      <c r="O4" s="947"/>
      <c r="P4" s="947"/>
      <c r="Q4" s="947"/>
      <c r="R4" s="947"/>
      <c r="S4" s="947"/>
      <c r="T4" s="947"/>
      <c r="U4" s="947"/>
      <c r="V4" s="947"/>
      <c r="W4" s="947"/>
      <c r="X4" s="947"/>
      <c r="Y4" s="979" t="s">
        <v>59</v>
      </c>
      <c r="Z4" s="979"/>
      <c r="AA4" s="179"/>
      <c r="AB4" s="980">
        <v>99310</v>
      </c>
      <c r="AC4" s="980"/>
      <c r="AD4" s="980"/>
      <c r="AE4" s="980"/>
      <c r="AF4" s="180"/>
      <c r="AG4" s="981" t="s">
        <v>0</v>
      </c>
      <c r="AH4" s="981"/>
      <c r="AI4" s="981"/>
      <c r="AJ4" s="981"/>
      <c r="AK4" s="981"/>
      <c r="AL4" s="981"/>
      <c r="AM4" s="981"/>
      <c r="AN4" s="981"/>
      <c r="AO4" s="981"/>
      <c r="AP4" s="981"/>
      <c r="AQ4" s="981"/>
      <c r="AR4" s="981"/>
      <c r="AS4" s="981"/>
      <c r="AT4" s="981"/>
      <c r="AU4" s="981"/>
      <c r="AV4" s="981"/>
      <c r="AW4" s="981"/>
      <c r="AX4" s="981"/>
      <c r="AY4" s="981"/>
      <c r="AZ4" s="982"/>
      <c r="BB4" s="1" t="s">
        <v>1</v>
      </c>
    </row>
    <row r="5" spans="2:58" ht="21" customHeight="1" x14ac:dyDescent="0.2">
      <c r="B5" s="970"/>
      <c r="C5" s="971"/>
      <c r="D5" s="971"/>
      <c r="E5" s="971"/>
      <c r="F5" s="971"/>
      <c r="G5" s="971"/>
      <c r="H5" s="971"/>
      <c r="I5" s="971"/>
      <c r="J5" s="971"/>
      <c r="K5" s="971"/>
      <c r="L5" s="972"/>
      <c r="M5" s="987" t="s">
        <v>28</v>
      </c>
      <c r="N5" s="955"/>
      <c r="O5" s="955"/>
      <c r="P5" s="955"/>
      <c r="Q5" s="955"/>
      <c r="R5" s="955"/>
      <c r="S5" s="955"/>
      <c r="T5" s="955"/>
      <c r="U5" s="955"/>
      <c r="V5" s="955"/>
      <c r="W5" s="955"/>
      <c r="X5" s="955"/>
      <c r="Y5" s="187"/>
      <c r="Z5" s="983"/>
      <c r="AA5" s="984"/>
      <c r="AB5" s="984"/>
      <c r="AC5" s="984"/>
      <c r="AD5" s="984"/>
      <c r="AE5" s="984"/>
      <c r="AF5" s="984"/>
      <c r="AG5" s="984"/>
      <c r="AH5" s="984"/>
      <c r="AI5" s="984"/>
      <c r="AJ5" s="984"/>
      <c r="AK5" s="984"/>
      <c r="AL5" s="177"/>
      <c r="AM5" s="978"/>
      <c r="AN5" s="978"/>
      <c r="AO5" s="177"/>
      <c r="AP5" s="975"/>
      <c r="AQ5" s="976"/>
      <c r="AR5" s="976"/>
      <c r="AS5" s="976"/>
      <c r="AT5" s="976"/>
      <c r="AU5" s="976"/>
      <c r="AV5" s="976"/>
      <c r="AW5" s="976"/>
      <c r="AX5" s="976"/>
      <c r="AY5" s="976"/>
      <c r="AZ5" s="977"/>
      <c r="BB5" t="s">
        <v>2</v>
      </c>
    </row>
    <row r="6" spans="2:58" ht="21" customHeight="1" x14ac:dyDescent="0.2">
      <c r="B6" s="956" t="s">
        <v>26</v>
      </c>
      <c r="C6" s="964"/>
      <c r="D6" s="964"/>
      <c r="E6" s="964"/>
      <c r="F6" s="964"/>
      <c r="G6" s="964"/>
      <c r="H6" s="964"/>
      <c r="I6" s="964"/>
      <c r="J6" s="964"/>
      <c r="K6" s="964"/>
      <c r="L6" s="965"/>
      <c r="M6" s="959" t="s">
        <v>29</v>
      </c>
      <c r="N6" s="960"/>
      <c r="O6" s="960"/>
      <c r="P6" s="960"/>
      <c r="Q6" s="960"/>
      <c r="R6" s="960"/>
      <c r="S6" s="960"/>
      <c r="T6" s="960"/>
      <c r="U6" s="960"/>
      <c r="V6" s="960"/>
      <c r="W6" s="960"/>
      <c r="X6" s="960"/>
      <c r="Y6" s="181"/>
      <c r="Z6" s="966"/>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8"/>
      <c r="BF6" s="1"/>
    </row>
    <row r="7" spans="2:58" ht="21" customHeight="1" x14ac:dyDescent="0.2">
      <c r="B7" s="1036" t="s">
        <v>27</v>
      </c>
      <c r="C7" s="1037"/>
      <c r="D7" s="1037"/>
      <c r="E7" s="1037"/>
      <c r="F7" s="1037"/>
      <c r="G7" s="1037"/>
      <c r="H7" s="1037"/>
      <c r="I7" s="1037"/>
      <c r="J7" s="1037"/>
      <c r="K7" s="1037"/>
      <c r="L7" s="1038"/>
      <c r="M7" s="946" t="s">
        <v>4</v>
      </c>
      <c r="N7" s="947"/>
      <c r="O7" s="947"/>
      <c r="P7" s="947"/>
      <c r="Q7" s="947"/>
      <c r="R7" s="947"/>
      <c r="S7" s="947"/>
      <c r="T7" s="947"/>
      <c r="U7" s="947"/>
      <c r="V7" s="947"/>
      <c r="W7" s="947"/>
      <c r="X7" s="947"/>
      <c r="Y7" s="184"/>
      <c r="Z7" s="942"/>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4"/>
      <c r="BF7" s="1"/>
    </row>
    <row r="8" spans="2:58" ht="21" customHeight="1" x14ac:dyDescent="0.2">
      <c r="B8" s="1045"/>
      <c r="C8" s="1037"/>
      <c r="D8" s="1037"/>
      <c r="E8" s="1037"/>
      <c r="F8" s="1037"/>
      <c r="G8" s="1037"/>
      <c r="H8" s="1037"/>
      <c r="I8" s="1037"/>
      <c r="J8" s="1037"/>
      <c r="K8" s="1037"/>
      <c r="L8" s="1038"/>
      <c r="M8" s="946" t="s">
        <v>5</v>
      </c>
      <c r="N8" s="947"/>
      <c r="O8" s="947"/>
      <c r="P8" s="947"/>
      <c r="Q8" s="947"/>
      <c r="R8" s="947"/>
      <c r="S8" s="947"/>
      <c r="T8" s="947"/>
      <c r="U8" s="947"/>
      <c r="V8" s="947"/>
      <c r="W8" s="947"/>
      <c r="X8" s="947"/>
      <c r="Y8" s="945" t="s">
        <v>59</v>
      </c>
      <c r="Z8" s="945"/>
      <c r="AA8" s="179"/>
      <c r="AB8" s="1021"/>
      <c r="AC8" s="1021"/>
      <c r="AD8" s="1021"/>
      <c r="AE8" s="1021"/>
      <c r="AF8" s="180"/>
      <c r="AG8" s="942"/>
      <c r="AH8" s="943"/>
      <c r="AI8" s="943"/>
      <c r="AJ8" s="943"/>
      <c r="AK8" s="943"/>
      <c r="AL8" s="943"/>
      <c r="AM8" s="943"/>
      <c r="AN8" s="943"/>
      <c r="AO8" s="943"/>
      <c r="AP8" s="943"/>
      <c r="AQ8" s="943"/>
      <c r="AR8" s="943"/>
      <c r="AS8" s="943"/>
      <c r="AT8" s="943"/>
      <c r="AU8" s="943"/>
      <c r="AV8" s="943"/>
      <c r="AW8" s="943"/>
      <c r="AX8" s="943"/>
      <c r="AY8" s="943"/>
      <c r="AZ8" s="944"/>
    </row>
    <row r="9" spans="2:58" ht="21" customHeight="1" x14ac:dyDescent="0.2">
      <c r="B9" s="1058"/>
      <c r="C9" s="1059"/>
      <c r="D9" s="1059"/>
      <c r="E9" s="1059"/>
      <c r="F9" s="1059"/>
      <c r="G9" s="1059"/>
      <c r="H9" s="1059"/>
      <c r="I9" s="1059"/>
      <c r="J9" s="1059"/>
      <c r="K9" s="1059"/>
      <c r="L9" s="1060"/>
      <c r="M9" s="954" t="s">
        <v>369</v>
      </c>
      <c r="N9" s="955"/>
      <c r="O9" s="955"/>
      <c r="P9" s="955"/>
      <c r="Q9" s="955"/>
      <c r="R9" s="955"/>
      <c r="S9" s="955"/>
      <c r="T9" s="955"/>
      <c r="U9" s="955"/>
      <c r="V9" s="955"/>
      <c r="W9" s="955"/>
      <c r="X9" s="955"/>
      <c r="Y9" s="187"/>
      <c r="Z9" s="975"/>
      <c r="AA9" s="975"/>
      <c r="AB9" s="975"/>
      <c r="AC9" s="975"/>
      <c r="AD9" s="975"/>
      <c r="AE9" s="975"/>
      <c r="AF9" s="975"/>
      <c r="AG9" s="975"/>
      <c r="AH9" s="975"/>
      <c r="AI9" s="975"/>
      <c r="AJ9" s="189"/>
      <c r="AK9" s="1018"/>
      <c r="AL9" s="1019"/>
      <c r="AM9" s="1019"/>
      <c r="AN9" s="1019"/>
      <c r="AO9" s="1019"/>
      <c r="AP9" s="1019"/>
      <c r="AQ9" s="1019"/>
      <c r="AR9" s="1019"/>
      <c r="AS9" s="1019"/>
      <c r="AT9" s="1019"/>
      <c r="AU9" s="1019"/>
      <c r="AV9" s="1019"/>
      <c r="AW9" s="1019"/>
      <c r="AX9" s="1019"/>
      <c r="AY9" s="1019"/>
      <c r="AZ9" s="1020"/>
    </row>
    <row r="10" spans="2:58" ht="21" customHeight="1" x14ac:dyDescent="0.2">
      <c r="B10" s="1042" t="s">
        <v>30</v>
      </c>
      <c r="C10" s="1043"/>
      <c r="D10" s="1043"/>
      <c r="E10" s="1043"/>
      <c r="F10" s="1043"/>
      <c r="G10" s="1043"/>
      <c r="H10" s="1043"/>
      <c r="I10" s="1043"/>
      <c r="J10" s="1043"/>
      <c r="K10" s="1043"/>
      <c r="L10" s="1044"/>
      <c r="M10" s="959" t="s">
        <v>29</v>
      </c>
      <c r="N10" s="960"/>
      <c r="O10" s="960"/>
      <c r="P10" s="960"/>
      <c r="Q10" s="960"/>
      <c r="R10" s="960"/>
      <c r="S10" s="960"/>
      <c r="T10" s="960"/>
      <c r="U10" s="960"/>
      <c r="V10" s="960"/>
      <c r="W10" s="960"/>
      <c r="X10" s="960"/>
      <c r="Y10" s="181"/>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8"/>
      <c r="BF10" s="1"/>
    </row>
    <row r="11" spans="2:58" ht="21" customHeight="1" x14ac:dyDescent="0.2">
      <c r="B11" s="951" t="s">
        <v>31</v>
      </c>
      <c r="C11" s="952"/>
      <c r="D11" s="952"/>
      <c r="E11" s="952"/>
      <c r="F11" s="952"/>
      <c r="G11" s="952"/>
      <c r="H11" s="952"/>
      <c r="I11" s="952"/>
      <c r="J11" s="952"/>
      <c r="K11" s="952"/>
      <c r="L11" s="953"/>
      <c r="M11" s="946" t="s">
        <v>4</v>
      </c>
      <c r="N11" s="947"/>
      <c r="O11" s="947"/>
      <c r="P11" s="947"/>
      <c r="Q11" s="947"/>
      <c r="R11" s="947"/>
      <c r="S11" s="947"/>
      <c r="T11" s="947"/>
      <c r="U11" s="947"/>
      <c r="V11" s="947"/>
      <c r="W11" s="947"/>
      <c r="X11" s="947"/>
      <c r="Y11" s="184"/>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4"/>
      <c r="BF11" s="1"/>
    </row>
    <row r="12" spans="2:58" ht="21" customHeight="1" x14ac:dyDescent="0.2">
      <c r="B12" s="948" t="b">
        <v>0</v>
      </c>
      <c r="C12" s="949"/>
      <c r="D12" s="949"/>
      <c r="E12" s="949"/>
      <c r="F12" s="949"/>
      <c r="G12" s="949"/>
      <c r="H12" s="949"/>
      <c r="I12" s="949"/>
      <c r="J12" s="949"/>
      <c r="K12" s="949"/>
      <c r="L12" s="950"/>
      <c r="M12" s="946" t="s">
        <v>5</v>
      </c>
      <c r="N12" s="947"/>
      <c r="O12" s="947"/>
      <c r="P12" s="947"/>
      <c r="Q12" s="947"/>
      <c r="R12" s="947"/>
      <c r="S12" s="947"/>
      <c r="T12" s="947"/>
      <c r="U12" s="947"/>
      <c r="V12" s="947"/>
      <c r="W12" s="947"/>
      <c r="X12" s="947"/>
      <c r="Y12" s="945" t="s">
        <v>59</v>
      </c>
      <c r="Z12" s="945"/>
      <c r="AA12" s="191"/>
      <c r="AB12" s="1021"/>
      <c r="AC12" s="1021"/>
      <c r="AD12" s="1021"/>
      <c r="AE12" s="1021"/>
      <c r="AF12" s="180"/>
      <c r="AG12" s="943"/>
      <c r="AH12" s="943"/>
      <c r="AI12" s="943"/>
      <c r="AJ12" s="943"/>
      <c r="AK12" s="943"/>
      <c r="AL12" s="943"/>
      <c r="AM12" s="943"/>
      <c r="AN12" s="943"/>
      <c r="AO12" s="943"/>
      <c r="AP12" s="943"/>
      <c r="AQ12" s="943"/>
      <c r="AR12" s="943"/>
      <c r="AS12" s="943"/>
      <c r="AT12" s="943"/>
      <c r="AU12" s="943"/>
      <c r="AV12" s="943"/>
      <c r="AW12" s="943"/>
      <c r="AX12" s="943"/>
      <c r="AY12" s="943"/>
      <c r="AZ12" s="944"/>
      <c r="BB12" s="147"/>
    </row>
    <row r="13" spans="2:58" ht="21" customHeight="1" x14ac:dyDescent="0.2">
      <c r="B13" s="1074"/>
      <c r="C13" s="1075"/>
      <c r="D13" s="1075"/>
      <c r="E13" s="1075"/>
      <c r="F13" s="1075"/>
      <c r="G13" s="1075"/>
      <c r="H13" s="1075"/>
      <c r="I13" s="1075"/>
      <c r="J13" s="1075"/>
      <c r="K13" s="1075"/>
      <c r="L13" s="1076"/>
      <c r="M13" s="954" t="s">
        <v>369</v>
      </c>
      <c r="N13" s="955"/>
      <c r="O13" s="955"/>
      <c r="P13" s="955"/>
      <c r="Q13" s="955"/>
      <c r="R13" s="955"/>
      <c r="S13" s="955"/>
      <c r="T13" s="955"/>
      <c r="U13" s="955"/>
      <c r="V13" s="955"/>
      <c r="W13" s="955"/>
      <c r="X13" s="955"/>
      <c r="Y13" s="187"/>
      <c r="Z13" s="975"/>
      <c r="AA13" s="975"/>
      <c r="AB13" s="975"/>
      <c r="AC13" s="975"/>
      <c r="AD13" s="975"/>
      <c r="AE13" s="975"/>
      <c r="AF13" s="975"/>
      <c r="AG13" s="975"/>
      <c r="AH13" s="975"/>
      <c r="AI13" s="975"/>
      <c r="AJ13" s="190"/>
      <c r="AK13" s="1039"/>
      <c r="AL13" s="1040"/>
      <c r="AM13" s="1040"/>
      <c r="AN13" s="1040"/>
      <c r="AO13" s="1040"/>
      <c r="AP13" s="1040"/>
      <c r="AQ13" s="1040"/>
      <c r="AR13" s="1040"/>
      <c r="AS13" s="1040"/>
      <c r="AT13" s="1040"/>
      <c r="AU13" s="1040"/>
      <c r="AV13" s="1040"/>
      <c r="AW13" s="1040"/>
      <c r="AX13" s="1040"/>
      <c r="AY13" s="1040"/>
      <c r="AZ13" s="1041"/>
    </row>
    <row r="14" spans="2:58" ht="21" customHeight="1" x14ac:dyDescent="0.2">
      <c r="B14" s="956" t="s">
        <v>32</v>
      </c>
      <c r="C14" s="957"/>
      <c r="D14" s="957"/>
      <c r="E14" s="957"/>
      <c r="F14" s="957"/>
      <c r="G14" s="957"/>
      <c r="H14" s="957"/>
      <c r="I14" s="957"/>
      <c r="J14" s="957"/>
      <c r="K14" s="957"/>
      <c r="L14" s="958"/>
      <c r="M14" s="959" t="s">
        <v>133</v>
      </c>
      <c r="N14" s="960"/>
      <c r="O14" s="960"/>
      <c r="P14" s="960"/>
      <c r="Q14" s="960"/>
      <c r="R14" s="960"/>
      <c r="S14" s="960"/>
      <c r="T14" s="960"/>
      <c r="U14" s="960"/>
      <c r="V14" s="960"/>
      <c r="W14" s="960"/>
      <c r="X14" s="960"/>
      <c r="Y14" s="181"/>
      <c r="Z14" s="1033"/>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8"/>
      <c r="BC14" s="16"/>
      <c r="BD14" s="17"/>
    </row>
    <row r="15" spans="2:58" ht="21" customHeight="1" x14ac:dyDescent="0.2">
      <c r="B15" s="951" t="s">
        <v>33</v>
      </c>
      <c r="C15" s="952"/>
      <c r="D15" s="952"/>
      <c r="E15" s="952"/>
      <c r="F15" s="952"/>
      <c r="G15" s="952"/>
      <c r="H15" s="952"/>
      <c r="I15" s="952"/>
      <c r="J15" s="952"/>
      <c r="K15" s="952"/>
      <c r="L15" s="953"/>
      <c r="M15" s="946" t="s">
        <v>4</v>
      </c>
      <c r="N15" s="947"/>
      <c r="O15" s="947"/>
      <c r="P15" s="947"/>
      <c r="Q15" s="947"/>
      <c r="R15" s="947"/>
      <c r="S15" s="947"/>
      <c r="T15" s="947"/>
      <c r="U15" s="947"/>
      <c r="V15" s="947"/>
      <c r="W15" s="947"/>
      <c r="X15" s="947"/>
      <c r="Y15" s="184"/>
      <c r="Z15" s="1022"/>
      <c r="AA15" s="1023"/>
      <c r="AB15" s="1023"/>
      <c r="AC15" s="1023"/>
      <c r="AD15" s="1023"/>
      <c r="AE15" s="1023"/>
      <c r="AF15" s="1023"/>
      <c r="AG15" s="1023"/>
      <c r="AH15" s="1023"/>
      <c r="AI15" s="1023"/>
      <c r="AJ15" s="1023"/>
      <c r="AK15" s="1023"/>
      <c r="AL15" s="1023"/>
      <c r="AM15" s="1023"/>
      <c r="AN15" s="1023"/>
      <c r="AO15" s="1023"/>
      <c r="AP15" s="1023"/>
      <c r="AQ15" s="1023"/>
      <c r="AR15" s="1023"/>
      <c r="AS15" s="1023"/>
      <c r="AT15" s="1023"/>
      <c r="AU15" s="1023"/>
      <c r="AV15" s="1023"/>
      <c r="AW15" s="1023"/>
      <c r="AX15" s="1023"/>
      <c r="AY15" s="1023"/>
      <c r="AZ15" s="1024"/>
    </row>
    <row r="16" spans="2:58" ht="21" customHeight="1" x14ac:dyDescent="0.2">
      <c r="B16" s="1045"/>
      <c r="C16" s="1083"/>
      <c r="D16" s="1083"/>
      <c r="E16" s="1083"/>
      <c r="F16" s="1083"/>
      <c r="G16" s="1083"/>
      <c r="H16" s="1083"/>
      <c r="I16" s="1083"/>
      <c r="J16" s="1083"/>
      <c r="K16" s="1083"/>
      <c r="L16" s="1084"/>
      <c r="M16" s="946" t="s">
        <v>5</v>
      </c>
      <c r="N16" s="947"/>
      <c r="O16" s="947"/>
      <c r="P16" s="947"/>
      <c r="Q16" s="947"/>
      <c r="R16" s="947"/>
      <c r="S16" s="947"/>
      <c r="T16" s="947"/>
      <c r="U16" s="947"/>
      <c r="V16" s="947"/>
      <c r="W16" s="947"/>
      <c r="X16" s="947"/>
      <c r="Y16" s="1025" t="s">
        <v>59</v>
      </c>
      <c r="Z16" s="1025"/>
      <c r="AA16" s="179"/>
      <c r="AB16" s="1021"/>
      <c r="AC16" s="1021"/>
      <c r="AD16" s="1021"/>
      <c r="AE16" s="1021"/>
      <c r="AF16" s="180"/>
      <c r="AG16" s="1022"/>
      <c r="AH16" s="1023"/>
      <c r="AI16" s="1023"/>
      <c r="AJ16" s="1023"/>
      <c r="AK16" s="1023"/>
      <c r="AL16" s="1023"/>
      <c r="AM16" s="1023"/>
      <c r="AN16" s="1023"/>
      <c r="AO16" s="1023"/>
      <c r="AP16" s="1023"/>
      <c r="AQ16" s="1023"/>
      <c r="AR16" s="1023"/>
      <c r="AS16" s="1023"/>
      <c r="AT16" s="1023"/>
      <c r="AU16" s="1023"/>
      <c r="AV16" s="1023"/>
      <c r="AW16" s="1023"/>
      <c r="AX16" s="1023"/>
      <c r="AY16" s="1023"/>
      <c r="AZ16" s="1024"/>
    </row>
    <row r="17" spans="1:58" ht="21" customHeight="1" x14ac:dyDescent="0.2">
      <c r="B17" s="1026"/>
      <c r="C17" s="1027"/>
      <c r="D17" s="1027"/>
      <c r="E17" s="1027"/>
      <c r="F17" s="1027"/>
      <c r="G17" s="1027"/>
      <c r="H17" s="1027"/>
      <c r="I17" s="1027"/>
      <c r="J17" s="1027"/>
      <c r="K17" s="1027"/>
      <c r="L17" s="1028"/>
      <c r="M17" s="1029" t="s">
        <v>369</v>
      </c>
      <c r="N17" s="1030"/>
      <c r="O17" s="1030"/>
      <c r="P17" s="1030"/>
      <c r="Q17" s="1030"/>
      <c r="R17" s="1030"/>
      <c r="S17" s="1030"/>
      <c r="T17" s="1030"/>
      <c r="U17" s="1030"/>
      <c r="V17" s="1030"/>
      <c r="W17" s="1030"/>
      <c r="X17" s="1030"/>
      <c r="Y17" s="727"/>
      <c r="Z17" s="1034"/>
      <c r="AA17" s="1034"/>
      <c r="AB17" s="1034"/>
      <c r="AC17" s="1034"/>
      <c r="AD17" s="1034"/>
      <c r="AE17" s="1034"/>
      <c r="AF17" s="1034"/>
      <c r="AG17" s="1034"/>
      <c r="AH17" s="1034"/>
      <c r="AI17" s="1035"/>
      <c r="AJ17" s="728"/>
      <c r="AK17" s="1031"/>
      <c r="AL17" s="1031"/>
      <c r="AM17" s="1031"/>
      <c r="AN17" s="1031"/>
      <c r="AO17" s="1031"/>
      <c r="AP17" s="1031"/>
      <c r="AQ17" s="1031"/>
      <c r="AR17" s="1031"/>
      <c r="AS17" s="1031"/>
      <c r="AT17" s="1031"/>
      <c r="AU17" s="1031"/>
      <c r="AV17" s="1031"/>
      <c r="AW17" s="1031"/>
      <c r="AX17" s="1031"/>
      <c r="AY17" s="1031"/>
      <c r="AZ17" s="1032"/>
    </row>
    <row r="18" spans="1:58" s="713" customFormat="1" ht="23.25" customHeight="1" x14ac:dyDescent="0.2">
      <c r="B18" s="1061" t="s">
        <v>34</v>
      </c>
      <c r="C18" s="1062"/>
      <c r="D18" s="1062"/>
      <c r="E18" s="1062"/>
      <c r="F18" s="1062"/>
      <c r="G18" s="1062"/>
      <c r="H18" s="1062"/>
      <c r="I18" s="1062"/>
      <c r="J18" s="1062"/>
      <c r="K18" s="1062"/>
      <c r="L18" s="1063"/>
      <c r="M18" s="1069"/>
      <c r="N18" s="1070"/>
      <c r="O18" s="1072" t="s">
        <v>719</v>
      </c>
      <c r="P18" s="1072"/>
      <c r="Q18" s="1072"/>
      <c r="R18" s="1072"/>
      <c r="S18" s="1072"/>
      <c r="T18" s="1072"/>
      <c r="U18" s="1072"/>
      <c r="V18" s="1072"/>
      <c r="W18" s="1072"/>
      <c r="X18" s="1073"/>
      <c r="Y18" s="1069"/>
      <c r="Z18" s="1070"/>
      <c r="AA18" s="1064" t="s">
        <v>720</v>
      </c>
      <c r="AB18" s="1064"/>
      <c r="AC18" s="1064"/>
      <c r="AD18" s="1064"/>
      <c r="AE18" s="1064"/>
      <c r="AF18" s="1064"/>
      <c r="AG18" s="1064"/>
      <c r="AH18" s="1065"/>
      <c r="AI18" s="1069"/>
      <c r="AJ18" s="1070"/>
      <c r="AK18" s="1066" t="s">
        <v>721</v>
      </c>
      <c r="AL18" s="1067"/>
      <c r="AM18" s="1067"/>
      <c r="AN18" s="1067"/>
      <c r="AO18" s="1067"/>
      <c r="AP18" s="1067"/>
      <c r="AQ18" s="1067"/>
      <c r="AR18" s="1068"/>
      <c r="AS18" s="1069"/>
      <c r="AT18" s="1070"/>
      <c r="AU18" s="1066" t="s">
        <v>852</v>
      </c>
      <c r="AV18" s="1067"/>
      <c r="AW18" s="1067"/>
      <c r="AX18" s="1067"/>
      <c r="AY18" s="1067"/>
      <c r="AZ18" s="1071"/>
    </row>
    <row r="19" spans="1:58" s="713" customFormat="1" ht="18" customHeight="1" x14ac:dyDescent="0.2">
      <c r="B19" s="1077"/>
      <c r="C19" s="1079" t="s">
        <v>862</v>
      </c>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80"/>
      <c r="AS19" s="1046"/>
      <c r="AT19" s="1047"/>
      <c r="AU19" s="1048" t="s">
        <v>853</v>
      </c>
      <c r="AV19" s="1048"/>
      <c r="AW19" s="1048"/>
      <c r="AX19" s="1049"/>
      <c r="AY19" s="1050"/>
      <c r="AZ19" s="1051"/>
    </row>
    <row r="20" spans="1:58" s="1" customFormat="1" ht="18" customHeight="1" x14ac:dyDescent="0.2">
      <c r="B20" s="1078"/>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2"/>
      <c r="AS20" s="1052"/>
      <c r="AT20" s="1053"/>
      <c r="AU20" s="1054" t="s">
        <v>854</v>
      </c>
      <c r="AV20" s="1054"/>
      <c r="AW20" s="1054"/>
      <c r="AX20" s="1055"/>
      <c r="AY20" s="1056"/>
      <c r="AZ20" s="1057"/>
    </row>
    <row r="21" spans="1:58" s="1" customFormat="1" ht="21" customHeight="1" x14ac:dyDescent="0.2">
      <c r="B21" s="812"/>
      <c r="C21" s="1085" t="s">
        <v>863</v>
      </c>
      <c r="D21" s="1085"/>
      <c r="E21" s="1085"/>
      <c r="F21" s="1085"/>
      <c r="G21" s="1085"/>
      <c r="H21" s="1085"/>
      <c r="I21" s="1085"/>
      <c r="J21" s="1085"/>
      <c r="K21" s="1085"/>
      <c r="L21" s="1085"/>
      <c r="M21" s="1085"/>
      <c r="N21" s="1085"/>
      <c r="O21" s="1085"/>
      <c r="P21" s="1085"/>
      <c r="Q21" s="1086"/>
      <c r="R21" s="1103"/>
      <c r="S21" s="1104"/>
      <c r="T21" s="1104"/>
      <c r="U21" s="1104"/>
      <c r="V21" s="840" t="s">
        <v>11</v>
      </c>
      <c r="W21" s="1100"/>
      <c r="X21" s="1100"/>
      <c r="Y21" s="1101"/>
      <c r="Z21" s="1102" t="s">
        <v>240</v>
      </c>
      <c r="AA21" s="1102"/>
      <c r="AB21" s="1102"/>
      <c r="AC21" s="1102"/>
      <c r="AD21" s="1102"/>
      <c r="AE21" s="1102"/>
      <c r="AF21" s="1102"/>
      <c r="AG21" s="1102"/>
      <c r="AH21" s="1102"/>
      <c r="AI21" s="1102"/>
      <c r="AJ21" s="1102"/>
      <c r="AK21" s="1102"/>
      <c r="AL21" s="1102"/>
      <c r="AM21" s="1102"/>
      <c r="AN21" s="1102"/>
      <c r="AO21" s="1102"/>
      <c r="AP21" s="1102"/>
      <c r="AQ21" s="1102"/>
      <c r="AR21" s="1102"/>
      <c r="AS21" s="1087"/>
      <c r="AT21" s="1087"/>
      <c r="AU21" s="1087"/>
      <c r="AV21" s="1087"/>
      <c r="AW21" s="1087"/>
      <c r="AX21" s="1087"/>
      <c r="AY21" s="1088"/>
      <c r="AZ21" s="1089"/>
      <c r="BD21" s="718"/>
    </row>
    <row r="22" spans="1:58" s="712" customFormat="1" ht="18" customHeight="1" x14ac:dyDescent="0.2">
      <c r="A22" s="729"/>
      <c r="B22" s="1097"/>
      <c r="C22" s="1112" t="s">
        <v>856</v>
      </c>
      <c r="D22" s="1112"/>
      <c r="E22" s="1112"/>
      <c r="F22" s="1112"/>
      <c r="G22" s="1112"/>
      <c r="H22" s="1112"/>
      <c r="I22" s="1112"/>
      <c r="J22" s="1112"/>
      <c r="K22" s="1112"/>
      <c r="L22" s="1112"/>
      <c r="M22" s="1112"/>
      <c r="N22" s="1112"/>
      <c r="O22" s="1112"/>
      <c r="P22" s="1112"/>
      <c r="Q22" s="1112"/>
      <c r="R22" s="1112"/>
      <c r="S22" s="1112"/>
      <c r="T22" s="1112"/>
      <c r="U22" s="1112"/>
      <c r="V22" s="1112"/>
      <c r="W22" s="1112"/>
      <c r="X22" s="1112"/>
      <c r="Y22" s="1112"/>
      <c r="Z22" s="1112"/>
      <c r="AA22" s="1112"/>
      <c r="AB22" s="1112"/>
      <c r="AC22" s="1112"/>
      <c r="AD22" s="1112"/>
      <c r="AE22" s="1112"/>
      <c r="AF22" s="1112"/>
      <c r="AG22" s="1112"/>
      <c r="AH22" s="1112"/>
      <c r="AI22" s="1112"/>
      <c r="AJ22" s="1112"/>
      <c r="AK22" s="1112"/>
      <c r="AL22" s="1112"/>
      <c r="AM22" s="1112"/>
      <c r="AN22" s="1112"/>
      <c r="AO22" s="1112"/>
      <c r="AP22" s="1112"/>
      <c r="AQ22" s="1112"/>
      <c r="AR22" s="1113"/>
      <c r="AS22" s="1092"/>
      <c r="AT22" s="1093"/>
      <c r="AU22" s="1094" t="s">
        <v>853</v>
      </c>
      <c r="AV22" s="1094"/>
      <c r="AW22" s="1094"/>
      <c r="AX22" s="1095"/>
      <c r="AY22" s="1050"/>
      <c r="AZ22" s="1051"/>
      <c r="BA22" s="715"/>
      <c r="BB22" s="715"/>
      <c r="BC22" s="715"/>
      <c r="BD22" s="715"/>
      <c r="BE22" s="715"/>
      <c r="BF22" s="715"/>
    </row>
    <row r="23" spans="1:58" s="1" customFormat="1" ht="18" customHeight="1" x14ac:dyDescent="0.2">
      <c r="A23" s="712"/>
      <c r="B23" s="1097"/>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1112"/>
      <c r="AN23" s="1112"/>
      <c r="AO23" s="1112"/>
      <c r="AP23" s="1112"/>
      <c r="AQ23" s="1112"/>
      <c r="AR23" s="1113"/>
      <c r="AS23" s="1090"/>
      <c r="AT23" s="1091"/>
      <c r="AU23" s="1098" t="s">
        <v>854</v>
      </c>
      <c r="AV23" s="1098"/>
      <c r="AW23" s="1098"/>
      <c r="AX23" s="1099"/>
      <c r="AY23" s="1056"/>
      <c r="AZ23" s="1096"/>
      <c r="BA23" s="716"/>
      <c r="BB23" s="716"/>
      <c r="BC23" s="716"/>
      <c r="BD23" s="716"/>
      <c r="BE23" s="716"/>
      <c r="BF23" s="717"/>
    </row>
    <row r="24" spans="1:58" s="712" customFormat="1" ht="18" customHeight="1" x14ac:dyDescent="0.2">
      <c r="B24" s="1109"/>
      <c r="C24" s="1110" t="s">
        <v>855</v>
      </c>
      <c r="D24" s="1110"/>
      <c r="E24" s="1110"/>
      <c r="F24" s="1110"/>
      <c r="G24" s="1110"/>
      <c r="H24" s="1110"/>
      <c r="I24" s="1110"/>
      <c r="J24" s="1110"/>
      <c r="K24" s="1110"/>
      <c r="L24" s="1110"/>
      <c r="M24" s="1110"/>
      <c r="N24" s="1110"/>
      <c r="O24" s="1110"/>
      <c r="P24" s="1110"/>
      <c r="Q24" s="1110"/>
      <c r="R24" s="1120">
        <v>1</v>
      </c>
      <c r="S24" s="1120"/>
      <c r="T24" s="1110" t="s">
        <v>36</v>
      </c>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8"/>
      <c r="AS24" s="1122"/>
      <c r="AT24" s="1123"/>
      <c r="AU24" s="1124" t="s">
        <v>853</v>
      </c>
      <c r="AV24" s="1124"/>
      <c r="AW24" s="1124"/>
      <c r="AX24" s="1125"/>
      <c r="AY24" s="1056"/>
      <c r="AZ24" s="1096"/>
      <c r="BA24" s="716"/>
      <c r="BB24" s="716"/>
      <c r="BC24" s="716"/>
      <c r="BD24" s="716"/>
      <c r="BE24" s="716"/>
      <c r="BF24" s="717"/>
    </row>
    <row r="25" spans="1:58" s="1" customFormat="1" ht="18" customHeight="1" x14ac:dyDescent="0.2">
      <c r="B25" s="1109"/>
      <c r="C25" s="1111"/>
      <c r="D25" s="1111"/>
      <c r="E25" s="1111"/>
      <c r="F25" s="1111"/>
      <c r="G25" s="1111"/>
      <c r="H25" s="1111"/>
      <c r="I25" s="1111"/>
      <c r="J25" s="1111"/>
      <c r="K25" s="1111"/>
      <c r="L25" s="1111"/>
      <c r="M25" s="1111"/>
      <c r="N25" s="1111"/>
      <c r="O25" s="1111"/>
      <c r="P25" s="1111"/>
      <c r="Q25" s="1111"/>
      <c r="R25" s="1121"/>
      <c r="S25" s="112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9"/>
      <c r="AS25" s="1105"/>
      <c r="AT25" s="1106"/>
      <c r="AU25" s="1107" t="s">
        <v>854</v>
      </c>
      <c r="AV25" s="1107"/>
      <c r="AW25" s="1107"/>
      <c r="AX25" s="1108"/>
      <c r="AY25" s="1056"/>
      <c r="AZ25" s="1096"/>
    </row>
    <row r="26" spans="1:58" s="712" customFormat="1" ht="18" customHeight="1" x14ac:dyDescent="0.2">
      <c r="B26" s="1109"/>
      <c r="C26" s="1114" t="s">
        <v>857</v>
      </c>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5"/>
      <c r="AS26" s="1122"/>
      <c r="AT26" s="1123"/>
      <c r="AU26" s="1124" t="s">
        <v>853</v>
      </c>
      <c r="AV26" s="1124"/>
      <c r="AW26" s="1124"/>
      <c r="AX26" s="1125"/>
      <c r="AY26" s="1056"/>
      <c r="AZ26" s="1096"/>
    </row>
    <row r="27" spans="1:58" s="1" customFormat="1" ht="18" customHeight="1" x14ac:dyDescent="0.2">
      <c r="B27" s="1109"/>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6"/>
      <c r="AL27" s="1116"/>
      <c r="AM27" s="1116"/>
      <c r="AN27" s="1116"/>
      <c r="AO27" s="1116"/>
      <c r="AP27" s="1116"/>
      <c r="AQ27" s="1116"/>
      <c r="AR27" s="1117"/>
      <c r="AS27" s="1105"/>
      <c r="AT27" s="1106"/>
      <c r="AU27" s="1107" t="s">
        <v>854</v>
      </c>
      <c r="AV27" s="1107"/>
      <c r="AW27" s="1107"/>
      <c r="AX27" s="1108"/>
      <c r="AY27" s="1056"/>
      <c r="AZ27" s="1096"/>
    </row>
    <row r="28" spans="1:58" s="712" customFormat="1" ht="18" customHeight="1" x14ac:dyDescent="0.2">
      <c r="B28" s="1109"/>
      <c r="C28" s="1114" t="s">
        <v>858</v>
      </c>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4"/>
      <c r="AN28" s="1114"/>
      <c r="AO28" s="1114"/>
      <c r="AP28" s="1114"/>
      <c r="AQ28" s="1114"/>
      <c r="AR28" s="1115"/>
      <c r="AS28" s="1122"/>
      <c r="AT28" s="1123"/>
      <c r="AU28" s="1124" t="s">
        <v>853</v>
      </c>
      <c r="AV28" s="1124"/>
      <c r="AW28" s="1124"/>
      <c r="AX28" s="1125"/>
      <c r="AY28" s="1056"/>
      <c r="AZ28" s="1096"/>
    </row>
    <row r="29" spans="1:58" s="1" customFormat="1" ht="18" customHeight="1" x14ac:dyDescent="0.2">
      <c r="B29" s="1109"/>
      <c r="C29" s="1116"/>
      <c r="D29" s="1116"/>
      <c r="E29" s="1116"/>
      <c r="F29" s="1116"/>
      <c r="G29" s="1116"/>
      <c r="H29" s="1116"/>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1116"/>
      <c r="AG29" s="1116"/>
      <c r="AH29" s="1116"/>
      <c r="AI29" s="1116"/>
      <c r="AJ29" s="1116"/>
      <c r="AK29" s="1116"/>
      <c r="AL29" s="1116"/>
      <c r="AM29" s="1116"/>
      <c r="AN29" s="1116"/>
      <c r="AO29" s="1116"/>
      <c r="AP29" s="1116"/>
      <c r="AQ29" s="1116"/>
      <c r="AR29" s="1117"/>
      <c r="AS29" s="1105"/>
      <c r="AT29" s="1106"/>
      <c r="AU29" s="1107" t="s">
        <v>854</v>
      </c>
      <c r="AV29" s="1107"/>
      <c r="AW29" s="1107"/>
      <c r="AX29" s="1108"/>
      <c r="AY29" s="1056"/>
      <c r="AZ29" s="1096"/>
    </row>
    <row r="30" spans="1:58" s="712" customFormat="1" ht="18" customHeight="1" x14ac:dyDescent="0.2">
      <c r="B30" s="1109"/>
      <c r="C30" s="1126" t="s">
        <v>859</v>
      </c>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6"/>
      <c r="AR30" s="1127"/>
      <c r="AS30" s="1122"/>
      <c r="AT30" s="1123"/>
      <c r="AU30" s="1124" t="s">
        <v>853</v>
      </c>
      <c r="AV30" s="1124"/>
      <c r="AW30" s="1124"/>
      <c r="AX30" s="1125"/>
      <c r="AY30" s="1056"/>
      <c r="AZ30" s="1096"/>
    </row>
    <row r="31" spans="1:58" s="712" customFormat="1" ht="18" customHeight="1" x14ac:dyDescent="0.2">
      <c r="B31" s="1109"/>
      <c r="C31" s="1128"/>
      <c r="D31" s="1128"/>
      <c r="E31" s="1128"/>
      <c r="F31" s="1128"/>
      <c r="G31" s="1128"/>
      <c r="H31" s="1128"/>
      <c r="I31" s="1128"/>
      <c r="J31" s="1128"/>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8"/>
      <c r="AL31" s="1128"/>
      <c r="AM31" s="1128"/>
      <c r="AN31" s="1128"/>
      <c r="AO31" s="1128"/>
      <c r="AP31" s="1128"/>
      <c r="AQ31" s="1128"/>
      <c r="AR31" s="1129"/>
      <c r="AS31" s="1105"/>
      <c r="AT31" s="1106"/>
      <c r="AU31" s="1107" t="s">
        <v>854</v>
      </c>
      <c r="AV31" s="1107"/>
      <c r="AW31" s="1107"/>
      <c r="AX31" s="1108"/>
      <c r="AY31" s="1056"/>
      <c r="AZ31" s="1096"/>
    </row>
    <row r="32" spans="1:58" s="712" customFormat="1" ht="18" customHeight="1" x14ac:dyDescent="0.2">
      <c r="B32" s="1109"/>
      <c r="C32" s="1126" t="s">
        <v>860</v>
      </c>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K32" s="1126"/>
      <c r="AL32" s="1126"/>
      <c r="AM32" s="1126"/>
      <c r="AN32" s="1126"/>
      <c r="AO32" s="1126"/>
      <c r="AP32" s="1126"/>
      <c r="AQ32" s="1126"/>
      <c r="AR32" s="1127"/>
      <c r="AS32" s="1122"/>
      <c r="AT32" s="1123"/>
      <c r="AU32" s="1124" t="s">
        <v>853</v>
      </c>
      <c r="AV32" s="1124"/>
      <c r="AW32" s="1124"/>
      <c r="AX32" s="1125"/>
      <c r="AY32" s="1056"/>
      <c r="AZ32" s="1096"/>
    </row>
    <row r="33" spans="2:52" s="712" customFormat="1" ht="18" customHeight="1" x14ac:dyDescent="0.2">
      <c r="B33" s="1109"/>
      <c r="C33" s="1128"/>
      <c r="D33" s="1128"/>
      <c r="E33" s="1128"/>
      <c r="F33" s="1128"/>
      <c r="G33" s="1128"/>
      <c r="H33" s="1128"/>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c r="AH33" s="1128"/>
      <c r="AI33" s="1128"/>
      <c r="AJ33" s="1128"/>
      <c r="AK33" s="1128"/>
      <c r="AL33" s="1128"/>
      <c r="AM33" s="1128"/>
      <c r="AN33" s="1128"/>
      <c r="AO33" s="1128"/>
      <c r="AP33" s="1128"/>
      <c r="AQ33" s="1128"/>
      <c r="AR33" s="1129"/>
      <c r="AS33" s="1105"/>
      <c r="AT33" s="1106"/>
      <c r="AU33" s="1107" t="s">
        <v>854</v>
      </c>
      <c r="AV33" s="1107"/>
      <c r="AW33" s="1107"/>
      <c r="AX33" s="1108"/>
      <c r="AY33" s="1056"/>
      <c r="AZ33" s="1096"/>
    </row>
    <row r="34" spans="2:52" s="1" customFormat="1" ht="21" customHeight="1" x14ac:dyDescent="0.2">
      <c r="B34" s="813"/>
      <c r="C34" s="1132" t="s">
        <v>861</v>
      </c>
      <c r="D34" s="1132"/>
      <c r="E34" s="1132"/>
      <c r="F34" s="1132"/>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1132"/>
      <c r="AD34" s="1132"/>
      <c r="AE34" s="1132"/>
      <c r="AF34" s="1132"/>
      <c r="AG34" s="1132"/>
      <c r="AH34" s="1132"/>
      <c r="AI34" s="1132"/>
      <c r="AJ34" s="1132"/>
      <c r="AK34" s="1132"/>
      <c r="AL34" s="1132"/>
      <c r="AM34" s="1132"/>
      <c r="AN34" s="1132"/>
      <c r="AO34" s="1132"/>
      <c r="AP34" s="1132"/>
      <c r="AQ34" s="1132"/>
      <c r="AR34" s="1133"/>
      <c r="AS34" s="1134"/>
      <c r="AT34" s="1135"/>
      <c r="AU34" s="1135"/>
      <c r="AV34" s="1135"/>
      <c r="AW34" s="1135"/>
      <c r="AX34" s="1136"/>
      <c r="AY34" s="1130"/>
      <c r="AZ34" s="1131"/>
    </row>
    <row r="35" spans="2:52" ht="21" customHeight="1" x14ac:dyDescent="0.2">
      <c r="B35" s="999" t="s">
        <v>78</v>
      </c>
      <c r="C35" s="1000"/>
      <c r="D35" s="1000"/>
      <c r="E35" s="1000"/>
      <c r="F35" s="1000"/>
      <c r="G35" s="1000"/>
      <c r="H35" s="1000"/>
      <c r="I35" s="1000"/>
      <c r="J35" s="1000"/>
      <c r="K35" s="1000"/>
      <c r="L35" s="1001"/>
      <c r="M35" s="1012"/>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3"/>
      <c r="AJ35" s="1013"/>
      <c r="AK35" s="1013"/>
      <c r="AL35" s="1013"/>
      <c r="AM35" s="1013"/>
      <c r="AN35" s="1013"/>
      <c r="AO35" s="1013"/>
      <c r="AP35" s="1013"/>
      <c r="AQ35" s="1013"/>
      <c r="AR35" s="1013"/>
      <c r="AS35" s="1013"/>
      <c r="AT35" s="1013"/>
      <c r="AU35" s="1013"/>
      <c r="AV35" s="1013"/>
      <c r="AW35" s="1013"/>
      <c r="AX35" s="1013"/>
      <c r="AY35" s="1013"/>
      <c r="AZ35" s="1014"/>
    </row>
    <row r="36" spans="2:52" ht="21" customHeight="1" x14ac:dyDescent="0.2">
      <c r="B36" s="1002"/>
      <c r="C36" s="1003"/>
      <c r="D36" s="1003"/>
      <c r="E36" s="1003"/>
      <c r="F36" s="1003"/>
      <c r="G36" s="1003"/>
      <c r="H36" s="1003"/>
      <c r="I36" s="1003"/>
      <c r="J36" s="1003"/>
      <c r="K36" s="1003"/>
      <c r="L36" s="1004"/>
      <c r="M36" s="1015"/>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16"/>
      <c r="AP36" s="1016"/>
      <c r="AQ36" s="1016"/>
      <c r="AR36" s="1016"/>
      <c r="AS36" s="1016"/>
      <c r="AT36" s="1016"/>
      <c r="AU36" s="1016"/>
      <c r="AV36" s="1016"/>
      <c r="AW36" s="1016"/>
      <c r="AX36" s="1016"/>
      <c r="AY36" s="1016"/>
      <c r="AZ36" s="1017"/>
    </row>
    <row r="37" spans="2:52" ht="9" customHeight="1" x14ac:dyDescent="0.2">
      <c r="B37" s="1008"/>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10"/>
      <c r="Y37" s="996"/>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7"/>
      <c r="AY37" s="997"/>
      <c r="AZ37" s="998"/>
    </row>
    <row r="38" spans="2:52" ht="21" customHeight="1" x14ac:dyDescent="0.2">
      <c r="B38" s="10"/>
      <c r="C38" s="937"/>
      <c r="D38" s="937"/>
      <c r="E38" s="937"/>
      <c r="F38" s="937"/>
      <c r="G38" s="937"/>
      <c r="H38" s="937"/>
      <c r="I38" s="937"/>
      <c r="J38" s="937"/>
      <c r="K38" s="937"/>
      <c r="L38" s="937"/>
      <c r="M38" s="937"/>
      <c r="N38" s="937"/>
      <c r="O38" s="937"/>
      <c r="P38" s="937"/>
      <c r="Q38" s="937"/>
      <c r="R38" s="937"/>
      <c r="S38" s="937"/>
      <c r="T38" s="937"/>
      <c r="U38" s="937"/>
      <c r="V38" s="937"/>
      <c r="W38" s="937"/>
      <c r="X38" s="9"/>
      <c r="Y38" s="1005"/>
      <c r="Z38" s="1006"/>
      <c r="AA38" s="1006"/>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06"/>
      <c r="AX38" s="1006"/>
      <c r="AY38" s="1006"/>
      <c r="AZ38" s="1007"/>
    </row>
    <row r="39" spans="2:52" s="712" customFormat="1" ht="21" customHeight="1" thickBot="1" x14ac:dyDescent="0.25">
      <c r="B39" s="891" t="s">
        <v>37</v>
      </c>
      <c r="C39" s="892"/>
      <c r="D39" s="892"/>
      <c r="E39" s="892"/>
      <c r="F39" s="892"/>
      <c r="G39" s="892"/>
      <c r="H39" s="892"/>
      <c r="I39" s="892"/>
      <c r="J39" s="892"/>
      <c r="K39" s="892"/>
      <c r="L39" s="892"/>
      <c r="M39" s="892"/>
      <c r="N39" s="892"/>
      <c r="O39" s="892"/>
      <c r="P39" s="892"/>
      <c r="Q39" s="892"/>
      <c r="R39" s="892"/>
      <c r="S39" s="892"/>
      <c r="T39" s="892"/>
      <c r="U39" s="892"/>
      <c r="V39" s="892"/>
      <c r="W39" s="892"/>
      <c r="X39" s="893"/>
      <c r="Y39" s="895" t="s">
        <v>38</v>
      </c>
      <c r="Z39" s="892"/>
      <c r="AA39" s="892"/>
      <c r="AB39" s="892"/>
      <c r="AC39" s="892"/>
      <c r="AD39" s="892"/>
      <c r="AE39" s="892"/>
      <c r="AF39" s="892"/>
      <c r="AG39" s="892"/>
      <c r="AH39" s="892"/>
      <c r="AI39" s="892"/>
      <c r="AJ39" s="892"/>
      <c r="AK39" s="892"/>
      <c r="AL39" s="892"/>
      <c r="AM39" s="892"/>
      <c r="AN39" s="892"/>
      <c r="AO39" s="892"/>
      <c r="AP39" s="892"/>
      <c r="AQ39" s="892"/>
      <c r="AR39" s="892"/>
      <c r="AS39" s="892"/>
      <c r="AT39" s="892"/>
      <c r="AU39" s="892"/>
      <c r="AV39" s="892"/>
      <c r="AW39" s="892"/>
      <c r="AX39" s="892"/>
      <c r="AY39" s="892"/>
      <c r="AZ39" s="896"/>
    </row>
    <row r="40" spans="2:52" ht="21" customHeight="1" x14ac:dyDescent="0.2"/>
    <row r="41" spans="2:52" ht="21" customHeight="1" x14ac:dyDescent="0.2"/>
    <row r="42" spans="2:52" ht="21" customHeight="1" x14ac:dyDescent="0.2"/>
    <row r="43" spans="2:52" ht="21" customHeight="1" x14ac:dyDescent="0.2"/>
    <row r="44" spans="2:52" ht="21" customHeight="1" x14ac:dyDescent="0.2">
      <c r="B44" s="870"/>
      <c r="C44" s="870"/>
      <c r="D44" s="870"/>
      <c r="E44" s="870"/>
      <c r="F44" s="870"/>
      <c r="G44" s="870"/>
      <c r="H44" s="870"/>
      <c r="I44" s="870"/>
      <c r="J44" s="870"/>
      <c r="L44" s="870"/>
      <c r="M44" s="870"/>
      <c r="Y44" s="7"/>
      <c r="Z44" s="7"/>
    </row>
    <row r="45" spans="2:52" ht="21" customHeight="1" x14ac:dyDescent="0.2">
      <c r="B45" s="870"/>
      <c r="C45" s="870"/>
      <c r="D45" s="870"/>
      <c r="E45" s="870"/>
      <c r="F45" s="870"/>
      <c r="G45" s="870"/>
      <c r="H45" s="870"/>
      <c r="I45" s="870"/>
      <c r="J45" s="870"/>
    </row>
    <row r="46" spans="2:52" x14ac:dyDescent="0.2">
      <c r="B46" s="870"/>
      <c r="C46" s="870"/>
      <c r="D46" s="870"/>
      <c r="E46" s="870"/>
      <c r="F46" s="870"/>
      <c r="G46" s="870"/>
      <c r="H46" s="870"/>
      <c r="I46" s="870"/>
      <c r="J46" s="870"/>
    </row>
  </sheetData>
  <sheetProtection algorithmName="SHA-512" hashValue="GqsWmmoH/uWUpwMn2M3PUuZ3LLenkCJ3QHaYojB37BbCDcWRWual5PaM/YgJNXmk0qAIAi1dtA+MNjPhVJmjMw==" saltValue="yIbnyTtHv1O9i2Dqaym4ow==" spinCount="100000" sheet="1" objects="1" scenarios="1" selectLockedCells="1"/>
  <customSheetViews>
    <customSheetView guid="{2803C7F6-1C66-4C7B-AFEF-CD5276FC42C9}" showGridLines="0" showRowCol="0" outlineSymbols="0" zeroValues="0" hiddenColumns="1" showRuler="0">
      <selection activeCell="AS27" sqref="AS27:AZ27"/>
      <pageMargins left="0.78740157480314965" right="0.59055118110236227" top="0.98425196850393704" bottom="0.39370078740157483" header="0.39370078740157483" footer="0.39370078740157483"/>
      <pageSetup paperSize="9" orientation="portrait" r:id="rId1"/>
      <headerFooter alignWithMargins="0">
        <oddHeader>&amp;R&amp;G</oddHeader>
        <oddFooter>&amp;L&amp;8 * ergänzend dazu siehe auch VDE-AR-N 4105:2011-08</oddFooter>
      </headerFooter>
    </customSheetView>
  </customSheetViews>
  <mergeCells count="163">
    <mergeCell ref="B32:B33"/>
    <mergeCell ref="C32:AR33"/>
    <mergeCell ref="AS32:AT32"/>
    <mergeCell ref="AU32:AX32"/>
    <mergeCell ref="AY32:AZ32"/>
    <mergeCell ref="AS33:AT33"/>
    <mergeCell ref="AU33:AX33"/>
    <mergeCell ref="AY33:AZ33"/>
    <mergeCell ref="AY34:AZ34"/>
    <mergeCell ref="C34:AR34"/>
    <mergeCell ref="AS34:AX34"/>
    <mergeCell ref="B28:B29"/>
    <mergeCell ref="C28:AR29"/>
    <mergeCell ref="AS28:AT28"/>
    <mergeCell ref="AU28:AX28"/>
    <mergeCell ref="AY28:AZ28"/>
    <mergeCell ref="AS29:AT29"/>
    <mergeCell ref="AU29:AX29"/>
    <mergeCell ref="AY29:AZ29"/>
    <mergeCell ref="B30:B31"/>
    <mergeCell ref="C30:AR31"/>
    <mergeCell ref="AS30:AT30"/>
    <mergeCell ref="AU30:AX30"/>
    <mergeCell ref="AY30:AZ30"/>
    <mergeCell ref="AS31:AT31"/>
    <mergeCell ref="AU31:AX31"/>
    <mergeCell ref="AY31:AZ31"/>
    <mergeCell ref="AS27:AT27"/>
    <mergeCell ref="AU27:AX27"/>
    <mergeCell ref="AY27:AZ27"/>
    <mergeCell ref="B24:B25"/>
    <mergeCell ref="B26:B27"/>
    <mergeCell ref="C24:Q25"/>
    <mergeCell ref="C22:AR23"/>
    <mergeCell ref="C26:AR27"/>
    <mergeCell ref="AS25:AT25"/>
    <mergeCell ref="AU25:AX25"/>
    <mergeCell ref="AY25:AZ25"/>
    <mergeCell ref="T24:AR25"/>
    <mergeCell ref="R24:S25"/>
    <mergeCell ref="AS26:AT26"/>
    <mergeCell ref="AU26:AX26"/>
    <mergeCell ref="AY26:AZ26"/>
    <mergeCell ref="AS24:AT24"/>
    <mergeCell ref="AU24:AX24"/>
    <mergeCell ref="AY24:AZ24"/>
    <mergeCell ref="C21:Q21"/>
    <mergeCell ref="AS21:AX21"/>
    <mergeCell ref="AY21:AZ21"/>
    <mergeCell ref="AS23:AT23"/>
    <mergeCell ref="AS22:AT22"/>
    <mergeCell ref="AU22:AX22"/>
    <mergeCell ref="AY22:AZ22"/>
    <mergeCell ref="AY23:AZ23"/>
    <mergeCell ref="B22:B23"/>
    <mergeCell ref="AU23:AX23"/>
    <mergeCell ref="W21:Y21"/>
    <mergeCell ref="Z21:AR21"/>
    <mergeCell ref="R21:U21"/>
    <mergeCell ref="AS19:AT19"/>
    <mergeCell ref="AU19:AX19"/>
    <mergeCell ref="AY19:AZ19"/>
    <mergeCell ref="AS20:AT20"/>
    <mergeCell ref="AU20:AX20"/>
    <mergeCell ref="AY20:AZ20"/>
    <mergeCell ref="B9:L9"/>
    <mergeCell ref="B18:L18"/>
    <mergeCell ref="AA18:AH18"/>
    <mergeCell ref="AK18:AR18"/>
    <mergeCell ref="AS18:AT18"/>
    <mergeCell ref="AU18:AZ18"/>
    <mergeCell ref="M18:N18"/>
    <mergeCell ref="O18:X18"/>
    <mergeCell ref="Y18:Z18"/>
    <mergeCell ref="B13:L13"/>
    <mergeCell ref="AG12:AZ12"/>
    <mergeCell ref="AB12:AE12"/>
    <mergeCell ref="B19:B20"/>
    <mergeCell ref="C19:AR20"/>
    <mergeCell ref="AI18:AJ18"/>
    <mergeCell ref="B16:L16"/>
    <mergeCell ref="M16:X16"/>
    <mergeCell ref="Z7:AZ7"/>
    <mergeCell ref="AK9:AZ9"/>
    <mergeCell ref="Z9:AI9"/>
    <mergeCell ref="AB16:AE16"/>
    <mergeCell ref="M10:X10"/>
    <mergeCell ref="Z15:AZ15"/>
    <mergeCell ref="Y16:Z16"/>
    <mergeCell ref="Z13:AI13"/>
    <mergeCell ref="B17:L17"/>
    <mergeCell ref="M17:X17"/>
    <mergeCell ref="Z10:AZ10"/>
    <mergeCell ref="AG16:AZ16"/>
    <mergeCell ref="AK17:AZ17"/>
    <mergeCell ref="Z14:AZ14"/>
    <mergeCell ref="Z17:AI17"/>
    <mergeCell ref="B7:L7"/>
    <mergeCell ref="M7:X7"/>
    <mergeCell ref="M8:X8"/>
    <mergeCell ref="AB8:AE8"/>
    <mergeCell ref="Y8:Z8"/>
    <mergeCell ref="AK13:AZ13"/>
    <mergeCell ref="B10:L10"/>
    <mergeCell ref="B8:L8"/>
    <mergeCell ref="Z11:AZ11"/>
    <mergeCell ref="Y39:AZ39"/>
    <mergeCell ref="Y37:AZ37"/>
    <mergeCell ref="B39:X39"/>
    <mergeCell ref="B35:L35"/>
    <mergeCell ref="B36:L36"/>
    <mergeCell ref="Y38:AA38"/>
    <mergeCell ref="AW38:AZ38"/>
    <mergeCell ref="B37:X37"/>
    <mergeCell ref="AB38:AV38"/>
    <mergeCell ref="C38:W38"/>
    <mergeCell ref="M35:AZ35"/>
    <mergeCell ref="M36:AZ36"/>
    <mergeCell ref="D46:F46"/>
    <mergeCell ref="B46:C46"/>
    <mergeCell ref="I46:J46"/>
    <mergeCell ref="L44:M44"/>
    <mergeCell ref="G46:H46"/>
    <mergeCell ref="G44:H44"/>
    <mergeCell ref="G45:H45"/>
    <mergeCell ref="D44:F44"/>
    <mergeCell ref="I44:J44"/>
    <mergeCell ref="D45:F45"/>
    <mergeCell ref="I45:J45"/>
    <mergeCell ref="B44:C44"/>
    <mergeCell ref="B45:C45"/>
    <mergeCell ref="B1:AZ1"/>
    <mergeCell ref="B6:L6"/>
    <mergeCell ref="Z6:AZ6"/>
    <mergeCell ref="B4:L4"/>
    <mergeCell ref="B5:L5"/>
    <mergeCell ref="M6:X6"/>
    <mergeCell ref="M3:X3"/>
    <mergeCell ref="AP5:AZ5"/>
    <mergeCell ref="AM5:AN5"/>
    <mergeCell ref="Y4:Z4"/>
    <mergeCell ref="AB4:AE4"/>
    <mergeCell ref="AG4:AZ4"/>
    <mergeCell ref="Z5:AK5"/>
    <mergeCell ref="AQ2:AW2"/>
    <mergeCell ref="M4:X4"/>
    <mergeCell ref="M5:X5"/>
    <mergeCell ref="AX2:AY2"/>
    <mergeCell ref="B3:L3"/>
    <mergeCell ref="Z3:AZ3"/>
    <mergeCell ref="B2:AP2"/>
    <mergeCell ref="AG8:AZ8"/>
    <mergeCell ref="Y12:Z12"/>
    <mergeCell ref="M11:X11"/>
    <mergeCell ref="B12:L12"/>
    <mergeCell ref="M12:X12"/>
    <mergeCell ref="B11:L11"/>
    <mergeCell ref="M9:X9"/>
    <mergeCell ref="M13:X13"/>
    <mergeCell ref="B15:L15"/>
    <mergeCell ref="M15:X15"/>
    <mergeCell ref="B14:L14"/>
    <mergeCell ref="M14:X14"/>
  </mergeCells>
  <phoneticPr fontId="7" type="noConversion"/>
  <dataValidations count="34">
    <dataValidation allowBlank="1" showErrorMessage="1" sqref="AJ17:AJ18 AF16 Y7 AB4:AE4 AJ13 Y4:Z4 BD21"/>
    <dataValidation type="whole" allowBlank="1" showInputMessage="1" showErrorMessage="1" promptTitle="Angabe Adresse Anlagenerrichter" prompt="Hier bitte die PLZ vom Firmensitz des Anlagenerrichters (Elektrofachbetriebs) eingeben!" sqref="AB16:AE16">
      <formula1>0</formula1>
      <formula2>99999</formula2>
    </dataValidation>
    <dataValidation type="whole" allowBlank="1" showInputMessage="1" showErrorMessage="1" promptTitle="Angabe Adresse Anschlussnutzer" prompt="Hier bitte ggf. die PLZ vom Wohnort/Firmensitz des Anschlussnutzers (Anlagenbetreibers) eingeben!" sqref="AB12:AE12">
      <formula1>0</formula1>
      <formula2>99999</formula2>
    </dataValidation>
    <dataValidation type="date" operator="greaterThan" allowBlank="1" showInputMessage="1" showErrorMessage="1" promptTitle="Datum Unterzeichnung AAN" prompt="Hier bitte das Datum eingeben, an dem der Anschlussnehmer die &quot;Anmeldung zum Netzanschluss (Strom) - AAN&quot; unterzeichnet hat!" sqref="AT22:AX22 AS24:AX24 AS26:AX26 AS28:AX28 AS30:AX30 AU19:AX19 AS21:AS22 AS32:AX32">
      <formula1>40544</formula1>
    </dataValidation>
    <dataValidation type="textLength" operator="lessThanOrEqual" allowBlank="1" showInputMessage="1" showErrorMessage="1" errorTitle="Fehleingabe" error="Bitte max. 40 Zeichen eingeben!" promptTitle="Angabe Adresse Anschlussnutzer" prompt="Hier bitte ggf. die Straße &amp; Hausnummer vom Wohnort/Firmensitz des Anschlussnutzers (Anlagenbetreibers) eingeben!" sqref="Z11:AZ11">
      <formula1>40</formula1>
    </dataValidation>
    <dataValidation type="textLength" operator="lessThanOrEqual" allowBlank="1" showInputMessage="1" showErrorMessage="1" errorTitle="Fehleingabe" error="Bitte max. 40 Zeichen eingeben!" promptTitle="Angabe Adresse Anlagenerrichter" prompt="Hier bitte die Straße und Hausnummer vom Firmensitz des Anlagenerrichters (Elektrofachbetriebs) eingeben!" sqref="Z15:AZ15">
      <formula1>40</formula1>
    </dataValidation>
    <dataValidation type="textLength" operator="lessThan" allowBlank="1" showInputMessage="1" showErrorMessage="1" errorTitle="Fehleingabe" error="Bitte max. 15 Zeichen eingeben!" promptTitle="Angabe Adresse Anschlussnutzer" prompt="Hier bitte ggf. die Telefonnummer des Anschlussnutzers (Anlagenbetreibers) eingeben!" sqref="Z13:AI13">
      <formula1>21</formula1>
    </dataValidation>
    <dataValidation type="textLength" operator="lessThanOrEqual" allowBlank="1" showInputMessage="1" showErrorMessage="1" errorTitle="Fehleingabe" error="Bitte max. 40 Zeichen eingeben!" promptTitle="Angabe Adresse Anschlussnutzer" prompt="Hier bitte ggf. die Emailadresse des Anschlussnutzers (Anlagenbetreibers) eingeben!" sqref="AK13:AZ13">
      <formula1>50</formula1>
    </dataValidation>
    <dataValidation type="textLength" operator="lessThanOrEqual" allowBlank="1" showInputMessage="1" showErrorMessage="1" errorTitle="Fehleingabe" error="Bitte max. 40 Zeichen eingeben!" promptTitle="Angabe Adresse Anlagenerrichter" prompt="Hier bitte die Emailadresse des Anlagenerrichters (Elektrofachbetriebs) eingeben!" sqref="AK17:AZ18">
      <formula1>50</formula1>
    </dataValidation>
    <dataValidation type="textLength" operator="lessThanOrEqual" allowBlank="1" showInputMessage="1" showErrorMessage="1" errorTitle="Fehleingabe" error="Bitte max. 15 Zeichen eingeben!" promptTitle="Angabe Adresse Anlagenerrichter" prompt="Hier bitte die Telefonnummer des Anlagenerrichters (Elektrofachbetriebs) eingeben!" sqref="Z18:AI18">
      <formula1>15</formula1>
    </dataValidation>
    <dataValidation type="textLength" allowBlank="1" showInputMessage="1" showErrorMessage="1" promptTitle="Anmeldung EZA" prompt="Hier bitte den Wohnort/Firmensitz des Anschlussnehmers und das Unterschriftsdatum eingeben!" sqref="C38:W38">
      <formula1>0</formula1>
      <formula2>45</formula2>
    </dataValidation>
    <dataValidation type="textLength" operator="lessThanOrEqual" allowBlank="1" showInputMessage="1" showErrorMessage="1" errorTitle="Fehleingabe" error="Bitte max. 40 Zeichen eingeben!" promptTitle="Angabe Adresse Anschlussnutzer" prompt="Hier bitte ggf. den Wohnort/Firmensitz des Anschlussnutzers (Anlagenbetreibers) eingeben!" sqref="AG12:AZ12">
      <formula1>40</formula1>
    </dataValidation>
    <dataValidation type="textLength" operator="lessThanOrEqual" allowBlank="1" showInputMessage="1" showErrorMessage="1" errorTitle="Fehleingabe" error="Bitte max. 40 Zeichen eingeben!" promptTitle="Angabe Adresse Anlagenerrichter" prompt="Hier bitte den Firmensitz des Anlagenerrichters (Elektrofachbetriebs) eingeben!" sqref="AG16:AZ16">
      <formula1>40</formula1>
    </dataValidation>
    <dataValidation type="whole" allowBlank="1" showInputMessage="1" showErrorMessage="1" promptTitle="Angabe Adresse Anschlussnehmer" prompt="Hier bitte die PLZ vom Wohnort/Firmensitz des Anschlussnehmers (Eigentümers) eingeben!" sqref="AB8:AE8">
      <formula1>0</formula1>
      <formula2>99999</formula2>
    </dataValidation>
    <dataValidation type="whole" allowBlank="1" showInputMessage="1" showErrorMessage="1" promptTitle="Angabe Anlagenadresse" prompt="Hier bitte die Flurnummer vom Standort der Anlage eingeben!" sqref="AM5:AN5">
      <formula1>1</formula1>
      <formula2>99</formula2>
    </dataValidation>
    <dataValidation type="list" allowBlank="1" showInputMessage="1" showErrorMessage="1" promptTitle="Angabe Anlagenadresse" prompt="Hier bitte die Gemarkung vom Standort der Anlage auswählen!" sqref="Z5:AK5">
      <formula1>$BB$2:$BB$5</formula1>
    </dataValidation>
    <dataValidation type="whole" allowBlank="1" showInputMessage="1" showErrorMessage="1" promptTitle="Eingabe Nummer Erzeugungsanlage" prompt="Hier bitte bei mehreren Erzeugungsanlagen die fortlaufende Nummer eingeben!" sqref="AX2:AY2">
      <formula1>1</formula1>
      <formula2>99</formula2>
    </dataValidation>
    <dataValidation allowBlank="1" showInputMessage="1" showErrorMessage="1" promptTitle="Angebe Anlagenadresse" prompt="Hier bitte die Flurstücksnummer vom Anlagenstandort eingeben!" sqref="AP5:AZ5"/>
    <dataValidation type="textLength" operator="lessThanOrEqual" allowBlank="1" showInputMessage="1" showErrorMessage="1" errorTitle="Fehleingabe" error="Bitte max. 40 Zeichen eingeben!" promptTitle="Angabe Adresse Anschlussnehmer" prompt="Hier bitte die Straße und Hausnummer vom Wohnort/Firmensitz des Anschlussnehmers (Eigentümers) eingeben!" sqref="Z7:AZ7">
      <formula1>40</formula1>
    </dataValidation>
    <dataValidation type="textLength" operator="lessThanOrEqual" allowBlank="1" showInputMessage="1" showErrorMessage="1" errorTitle="Fehleingabe" error="Bitte max. 40 Zeichen eingeben!" promptTitle="Angabe Adresse Anschlussnehmer" prompt="Hier bitte die Emailadresse des Anschlussnehmers (Eigentümers) eingeben!" sqref="AK9:AZ9">
      <formula1>50</formula1>
    </dataValidation>
    <dataValidation type="textLength" operator="lessThan" allowBlank="1" showInputMessage="1" showErrorMessage="1" errorTitle="Fehleingabe" error="Bitte max. 15 Zeichen eingeben!" promptTitle="Angabe Adresse Anschlussnehmer" prompt="Hier bitte die Telefonnummer des Anschlussnehmers (Eigentümers) eingeben!" sqref="Z9:AI9">
      <formula1>21</formula1>
    </dataValidation>
    <dataValidation type="textLength" operator="lessThanOrEqual" allowBlank="1" showInputMessage="1" showErrorMessage="1" errorTitle="Fehleingabe" error="Bitte max. 40 Zeichen eingeben!" promptTitle="Angabe Adresse Anschlussnehmer" prompt="Hier bitte den Wohnort/Firmensitz des Anschlussnehmers (Eigentümers) eingeben!" sqref="AG8:AZ8">
      <formula1>40</formula1>
    </dataValidation>
    <dataValidation operator="lessThanOrEqual" allowBlank="1" showErrorMessage="1" errorTitle="Fehleingabe" error="Bitte max. 40 Zeichen eingeben!" sqref="AG4:AZ4"/>
    <dataValidation type="textLength" operator="lessThanOrEqual" allowBlank="1" showInputMessage="1" showErrorMessage="1" errorTitle="Fehleingabe" error="Bitte max. 40 Zeichen eingeben!" promptTitle="Angabe Adresse Anschlussnutzer" prompt="Hier bitte ggf. den (Firmen)Namen des Anschlussnutzers (Anlagenbetreibers) eingeben!" sqref="Z10:AZ10">
      <formula1>50</formula1>
    </dataValidation>
    <dataValidation type="textLength" operator="lessThanOrEqual" allowBlank="1" showInputMessage="1" showErrorMessage="1" errorTitle="Fehleingabe" error="Bitte max. 40 Zeichen eingeben!" promptTitle="Angabe Adresse Anschlussnehmer" prompt="Hier bitte den (Firmen)Namen des Anschlussnehmers (Eigentümers) eingeben!" sqref="Z6:AZ6">
      <formula1>50</formula1>
    </dataValidation>
    <dataValidation type="textLength" allowBlank="1" showInputMessage="1" showErrorMessage="1" promptTitle="Angabe Länderkennung" prompt="Hier bitte die Länderkennung für die Postleitzahl des Anschlussnehmers eingeben!" sqref="Y8:Z8">
      <formula1>0</formula1>
      <formula2>2</formula2>
    </dataValidation>
    <dataValidation type="textLength" allowBlank="1" showInputMessage="1" showErrorMessage="1" promptTitle="Angabe Länderkennung" prompt="Hier bitte ggf. die Länderkennung für die Postleitzahl des Anschlussnutzers eingeben!" sqref="Y12:Z12">
      <formula1>0</formula1>
      <formula2>2</formula2>
    </dataValidation>
    <dataValidation type="textLength" operator="lessThanOrEqual" allowBlank="1" showInputMessage="1" showErrorMessage="1" errorTitle="Fehleingabe" error="Bitte max. 40 Zeichen eingeben!" promptTitle="Angabe Adresse Anlagenerrichter" prompt="Hier bitte den Firmennamen des Anlagenerrichters (Elektrofachbetrieb) eingeben!" sqref="Z14:AZ14">
      <formula1>50</formula1>
    </dataValidation>
    <dataValidation type="textLength" allowBlank="1" showInputMessage="1" showErrorMessage="1" promptTitle="Angabe Länderkennung" prompt="Hier bitte die Länderkennung für die Postleitzahl des Anlagenerrichters eingeben!" sqref="Y16:Z16">
      <formula1>0</formula1>
      <formula2>2</formula2>
    </dataValidation>
    <dataValidation type="textLength" operator="lessThanOrEqual" allowBlank="1" showInputMessage="1" showErrorMessage="1" promptTitle="Angabe Anlagenadresse" prompt="Hier bitte die Straße &amp; Hausnummer vom Standort der Anlage eingeben!" sqref="Z3:AZ3">
      <formula1>50</formula1>
    </dataValidation>
    <dataValidation type="textLength" allowBlank="1" showInputMessage="1" showErrorMessage="1" errorTitle="Fehleingabe" error="Bitte max. 12 Zeichen eingeben!" promptTitle="Angabe IBS-Termin" prompt="Hier bitte den vorgesehehen Inbetriebsetzungstermin eingeben!" sqref="AS34:AX34">
      <formula1>0</formula1>
      <formula2>12</formula2>
    </dataValidation>
    <dataValidation type="whole" allowBlank="1" showInputMessage="1" showErrorMessage="1" sqref="R24:S25">
      <formula1>0</formula1>
      <formula2>99</formula2>
    </dataValidation>
    <dataValidation operator="greaterThan" allowBlank="1" showErrorMessage="1" sqref="A22 AS19:AT19"/>
    <dataValidation type="textLength" operator="lessThan" allowBlank="1" showInputMessage="1" showErrorMessage="1" errorTitle="Fehleingabe" error="Bitte max. 15 Zeichen eingeben!" promptTitle="Angabe Adresse Anlagenerrichter" prompt="Hier bitte die Telefonnummer des Anlagenerrichters (Elektrofachbetriebs) eingeben!" sqref="Z17:AI17">
      <formula1>21</formula1>
    </dataValidation>
  </dataValidations>
  <pageMargins left="0.78740157480314965" right="0.59055118110236227" top="0.98425196850393704" bottom="0.39370078740157483" header="0.39370078740157483" footer="0.19685039370078741"/>
  <pageSetup paperSize="9" orientation="portrait" errors="blank" r:id="rId2"/>
  <headerFooter alignWithMargins="0">
    <oddHeader>&amp;R&amp;G</oddHeader>
    <oddFooter>&amp;L&amp;8 * ergänzend dazu siehe auch VDE-AR-N 4105:2018-11&amp;C&amp;9Stand 01/2021&amp;R&amp;"Arial,Kursiv"&amp;9VS: Öffentlich</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208" r:id="rId6" name="Check Box 112">
              <controlPr defaultSize="0" autoFill="0" autoLine="0" autoPict="0" altText="">
                <anchor moveWithCells="1">
                  <from>
                    <xdr:col>2</xdr:col>
                    <xdr:colOff>19050</xdr:colOff>
                    <xdr:row>11</xdr:row>
                    <xdr:rowOff>47625</xdr:rowOff>
                  </from>
                  <to>
                    <xdr:col>11</xdr:col>
                    <xdr:colOff>47625</xdr:colOff>
                    <xdr:row>12</xdr:row>
                    <xdr:rowOff>0</xdr:rowOff>
                  </to>
                </anchor>
              </controlPr>
            </control>
          </mc:Choice>
        </mc:AlternateContent>
        <mc:AlternateContent xmlns:mc="http://schemas.openxmlformats.org/markup-compatibility/2006">
          <mc:Choice Requires="x14">
            <control shapeId="4245" r:id="rId7" name="Option Button 149">
              <controlPr defaultSize="0" autoFill="0" autoLine="0" autoPict="0" altText="">
                <anchor moveWithCells="1">
                  <from>
                    <xdr:col>12</xdr:col>
                    <xdr:colOff>9525</xdr:colOff>
                    <xdr:row>17</xdr:row>
                    <xdr:rowOff>38100</xdr:rowOff>
                  </from>
                  <to>
                    <xdr:col>14</xdr:col>
                    <xdr:colOff>0</xdr:colOff>
                    <xdr:row>17</xdr:row>
                    <xdr:rowOff>257175</xdr:rowOff>
                  </to>
                </anchor>
              </controlPr>
            </control>
          </mc:Choice>
        </mc:AlternateContent>
        <mc:AlternateContent xmlns:mc="http://schemas.openxmlformats.org/markup-compatibility/2006">
          <mc:Choice Requires="x14">
            <control shapeId="4246" r:id="rId8" name="Option Button 150">
              <controlPr defaultSize="0" autoFill="0" autoLine="0" autoPict="0" altText="">
                <anchor moveWithCells="1">
                  <from>
                    <xdr:col>24</xdr:col>
                    <xdr:colOff>9525</xdr:colOff>
                    <xdr:row>17</xdr:row>
                    <xdr:rowOff>38100</xdr:rowOff>
                  </from>
                  <to>
                    <xdr:col>26</xdr:col>
                    <xdr:colOff>0</xdr:colOff>
                    <xdr:row>17</xdr:row>
                    <xdr:rowOff>257175</xdr:rowOff>
                  </to>
                </anchor>
              </controlPr>
            </control>
          </mc:Choice>
        </mc:AlternateContent>
        <mc:AlternateContent xmlns:mc="http://schemas.openxmlformats.org/markup-compatibility/2006">
          <mc:Choice Requires="x14">
            <control shapeId="4247" r:id="rId9" name="Option Button 151">
              <controlPr defaultSize="0" autoFill="0" autoLine="0" autoPict="0" altText="">
                <anchor moveWithCells="1">
                  <from>
                    <xdr:col>34</xdr:col>
                    <xdr:colOff>19050</xdr:colOff>
                    <xdr:row>17</xdr:row>
                    <xdr:rowOff>38100</xdr:rowOff>
                  </from>
                  <to>
                    <xdr:col>36</xdr:col>
                    <xdr:colOff>9525</xdr:colOff>
                    <xdr:row>17</xdr:row>
                    <xdr:rowOff>257175</xdr:rowOff>
                  </to>
                </anchor>
              </controlPr>
            </control>
          </mc:Choice>
        </mc:AlternateContent>
        <mc:AlternateContent xmlns:mc="http://schemas.openxmlformats.org/markup-compatibility/2006">
          <mc:Choice Requires="x14">
            <control shapeId="4248" r:id="rId10" name="Option Button 152">
              <controlPr defaultSize="0" autoFill="0" autoLine="0" autoPict="0" altText="">
                <anchor moveWithCells="1">
                  <from>
                    <xdr:col>44</xdr:col>
                    <xdr:colOff>28575</xdr:colOff>
                    <xdr:row>17</xdr:row>
                    <xdr:rowOff>38100</xdr:rowOff>
                  </from>
                  <to>
                    <xdr:col>45</xdr:col>
                    <xdr:colOff>114300</xdr:colOff>
                    <xdr:row>17</xdr:row>
                    <xdr:rowOff>257175</xdr:rowOff>
                  </to>
                </anchor>
              </controlPr>
            </control>
          </mc:Choice>
        </mc:AlternateContent>
        <mc:AlternateContent xmlns:mc="http://schemas.openxmlformats.org/markup-compatibility/2006">
          <mc:Choice Requires="x14">
            <control shapeId="4249" r:id="rId11" name="Option Button 153">
              <controlPr defaultSize="0" autoFill="0" autoLine="0" autoPict="0">
                <anchor moveWithCells="1">
                  <from>
                    <xdr:col>44</xdr:col>
                    <xdr:colOff>19050</xdr:colOff>
                    <xdr:row>21</xdr:row>
                    <xdr:rowOff>19050</xdr:rowOff>
                  </from>
                  <to>
                    <xdr:col>45</xdr:col>
                    <xdr:colOff>114300</xdr:colOff>
                    <xdr:row>22</xdr:row>
                    <xdr:rowOff>9525</xdr:rowOff>
                  </to>
                </anchor>
              </controlPr>
            </control>
          </mc:Choice>
        </mc:AlternateContent>
        <mc:AlternateContent xmlns:mc="http://schemas.openxmlformats.org/markup-compatibility/2006">
          <mc:Choice Requires="x14">
            <control shapeId="4251" r:id="rId12" name="Option Button 155">
              <controlPr defaultSize="0" autoFill="0" autoLine="0" autoPict="0">
                <anchor moveWithCells="1">
                  <from>
                    <xdr:col>44</xdr:col>
                    <xdr:colOff>19050</xdr:colOff>
                    <xdr:row>21</xdr:row>
                    <xdr:rowOff>219075</xdr:rowOff>
                  </from>
                  <to>
                    <xdr:col>45</xdr:col>
                    <xdr:colOff>114300</xdr:colOff>
                    <xdr:row>22</xdr:row>
                    <xdr:rowOff>219075</xdr:rowOff>
                  </to>
                </anchor>
              </controlPr>
            </control>
          </mc:Choice>
        </mc:AlternateContent>
        <mc:AlternateContent xmlns:mc="http://schemas.openxmlformats.org/markup-compatibility/2006">
          <mc:Choice Requires="x14">
            <control shapeId="4254" r:id="rId13" name="Option Button 158">
              <controlPr defaultSize="0" autoFill="0" autoLine="0" autoPict="0">
                <anchor moveWithCells="1">
                  <from>
                    <xdr:col>44</xdr:col>
                    <xdr:colOff>19050</xdr:colOff>
                    <xdr:row>23</xdr:row>
                    <xdr:rowOff>9525</xdr:rowOff>
                  </from>
                  <to>
                    <xdr:col>45</xdr:col>
                    <xdr:colOff>114300</xdr:colOff>
                    <xdr:row>24</xdr:row>
                    <xdr:rowOff>0</xdr:rowOff>
                  </to>
                </anchor>
              </controlPr>
            </control>
          </mc:Choice>
        </mc:AlternateContent>
        <mc:AlternateContent xmlns:mc="http://schemas.openxmlformats.org/markup-compatibility/2006">
          <mc:Choice Requires="x14">
            <control shapeId="4255" r:id="rId14" name="Option Button 159">
              <controlPr defaultSize="0" autoFill="0" autoLine="0" autoPict="0">
                <anchor moveWithCells="1">
                  <from>
                    <xdr:col>44</xdr:col>
                    <xdr:colOff>19050</xdr:colOff>
                    <xdr:row>24</xdr:row>
                    <xdr:rowOff>0</xdr:rowOff>
                  </from>
                  <to>
                    <xdr:col>45</xdr:col>
                    <xdr:colOff>114300</xdr:colOff>
                    <xdr:row>25</xdr:row>
                    <xdr:rowOff>0</xdr:rowOff>
                  </to>
                </anchor>
              </controlPr>
            </control>
          </mc:Choice>
        </mc:AlternateContent>
        <mc:AlternateContent xmlns:mc="http://schemas.openxmlformats.org/markup-compatibility/2006">
          <mc:Choice Requires="x14">
            <control shapeId="4258" r:id="rId15" name="Option Button 162">
              <controlPr defaultSize="0" autoFill="0" autoLine="0" autoPict="0">
                <anchor moveWithCells="1">
                  <from>
                    <xdr:col>44</xdr:col>
                    <xdr:colOff>19050</xdr:colOff>
                    <xdr:row>25</xdr:row>
                    <xdr:rowOff>9525</xdr:rowOff>
                  </from>
                  <to>
                    <xdr:col>45</xdr:col>
                    <xdr:colOff>114300</xdr:colOff>
                    <xdr:row>26</xdr:row>
                    <xdr:rowOff>0</xdr:rowOff>
                  </to>
                </anchor>
              </controlPr>
            </control>
          </mc:Choice>
        </mc:AlternateContent>
        <mc:AlternateContent xmlns:mc="http://schemas.openxmlformats.org/markup-compatibility/2006">
          <mc:Choice Requires="x14">
            <control shapeId="4259" r:id="rId16" name="Option Button 163">
              <controlPr defaultSize="0" autoFill="0" autoLine="0" autoPict="0">
                <anchor moveWithCells="1">
                  <from>
                    <xdr:col>44</xdr:col>
                    <xdr:colOff>19050</xdr:colOff>
                    <xdr:row>26</xdr:row>
                    <xdr:rowOff>0</xdr:rowOff>
                  </from>
                  <to>
                    <xdr:col>45</xdr:col>
                    <xdr:colOff>114300</xdr:colOff>
                    <xdr:row>27</xdr:row>
                    <xdr:rowOff>0</xdr:rowOff>
                  </to>
                </anchor>
              </controlPr>
            </control>
          </mc:Choice>
        </mc:AlternateContent>
        <mc:AlternateContent xmlns:mc="http://schemas.openxmlformats.org/markup-compatibility/2006">
          <mc:Choice Requires="x14">
            <control shapeId="4261" r:id="rId17" name="Option Button 165">
              <controlPr defaultSize="0" autoFill="0" autoLine="0" autoPict="0">
                <anchor moveWithCells="1">
                  <from>
                    <xdr:col>44</xdr:col>
                    <xdr:colOff>19050</xdr:colOff>
                    <xdr:row>27</xdr:row>
                    <xdr:rowOff>9525</xdr:rowOff>
                  </from>
                  <to>
                    <xdr:col>45</xdr:col>
                    <xdr:colOff>114300</xdr:colOff>
                    <xdr:row>28</xdr:row>
                    <xdr:rowOff>0</xdr:rowOff>
                  </to>
                </anchor>
              </controlPr>
            </control>
          </mc:Choice>
        </mc:AlternateContent>
        <mc:AlternateContent xmlns:mc="http://schemas.openxmlformats.org/markup-compatibility/2006">
          <mc:Choice Requires="x14">
            <control shapeId="4262" r:id="rId18" name="Option Button 166">
              <controlPr defaultSize="0" autoFill="0" autoLine="0" autoPict="0">
                <anchor moveWithCells="1">
                  <from>
                    <xdr:col>44</xdr:col>
                    <xdr:colOff>19050</xdr:colOff>
                    <xdr:row>28</xdr:row>
                    <xdr:rowOff>0</xdr:rowOff>
                  </from>
                  <to>
                    <xdr:col>45</xdr:col>
                    <xdr:colOff>114300</xdr:colOff>
                    <xdr:row>29</xdr:row>
                    <xdr:rowOff>0</xdr:rowOff>
                  </to>
                </anchor>
              </controlPr>
            </control>
          </mc:Choice>
        </mc:AlternateContent>
        <mc:AlternateContent xmlns:mc="http://schemas.openxmlformats.org/markup-compatibility/2006">
          <mc:Choice Requires="x14">
            <control shapeId="4263" r:id="rId19" name="Option Button 167">
              <controlPr defaultSize="0" autoFill="0" autoLine="0" autoPict="0">
                <anchor moveWithCells="1">
                  <from>
                    <xdr:col>44</xdr:col>
                    <xdr:colOff>19050</xdr:colOff>
                    <xdr:row>29</xdr:row>
                    <xdr:rowOff>9525</xdr:rowOff>
                  </from>
                  <to>
                    <xdr:col>45</xdr:col>
                    <xdr:colOff>114300</xdr:colOff>
                    <xdr:row>30</xdr:row>
                    <xdr:rowOff>0</xdr:rowOff>
                  </to>
                </anchor>
              </controlPr>
            </control>
          </mc:Choice>
        </mc:AlternateContent>
        <mc:AlternateContent xmlns:mc="http://schemas.openxmlformats.org/markup-compatibility/2006">
          <mc:Choice Requires="x14">
            <control shapeId="4264" r:id="rId20" name="Option Button 168">
              <controlPr defaultSize="0" autoFill="0" autoLine="0" autoPict="0">
                <anchor moveWithCells="1">
                  <from>
                    <xdr:col>44</xdr:col>
                    <xdr:colOff>19050</xdr:colOff>
                    <xdr:row>30</xdr:row>
                    <xdr:rowOff>0</xdr:rowOff>
                  </from>
                  <to>
                    <xdr:col>45</xdr:col>
                    <xdr:colOff>114300</xdr:colOff>
                    <xdr:row>31</xdr:row>
                    <xdr:rowOff>0</xdr:rowOff>
                  </to>
                </anchor>
              </controlPr>
            </control>
          </mc:Choice>
        </mc:AlternateContent>
        <mc:AlternateContent xmlns:mc="http://schemas.openxmlformats.org/markup-compatibility/2006">
          <mc:Choice Requires="x14">
            <control shapeId="4265" r:id="rId21" name="Option Button 169">
              <controlPr defaultSize="0" autoFill="0" autoLine="0" autoPict="0">
                <anchor moveWithCells="1">
                  <from>
                    <xdr:col>44</xdr:col>
                    <xdr:colOff>19050</xdr:colOff>
                    <xdr:row>31</xdr:row>
                    <xdr:rowOff>9525</xdr:rowOff>
                  </from>
                  <to>
                    <xdr:col>45</xdr:col>
                    <xdr:colOff>114300</xdr:colOff>
                    <xdr:row>32</xdr:row>
                    <xdr:rowOff>0</xdr:rowOff>
                  </to>
                </anchor>
              </controlPr>
            </control>
          </mc:Choice>
        </mc:AlternateContent>
        <mc:AlternateContent xmlns:mc="http://schemas.openxmlformats.org/markup-compatibility/2006">
          <mc:Choice Requires="x14">
            <control shapeId="4266" r:id="rId22" name="Option Button 170">
              <controlPr defaultSize="0" autoFill="0" autoLine="0" autoPict="0">
                <anchor moveWithCells="1">
                  <from>
                    <xdr:col>44</xdr:col>
                    <xdr:colOff>19050</xdr:colOff>
                    <xdr:row>32</xdr:row>
                    <xdr:rowOff>0</xdr:rowOff>
                  </from>
                  <to>
                    <xdr:col>45</xdr:col>
                    <xdr:colOff>114300</xdr:colOff>
                    <xdr:row>33</xdr:row>
                    <xdr:rowOff>0</xdr:rowOff>
                  </to>
                </anchor>
              </controlPr>
            </control>
          </mc:Choice>
        </mc:AlternateContent>
        <mc:AlternateContent xmlns:mc="http://schemas.openxmlformats.org/markup-compatibility/2006">
          <mc:Choice Requires="x14">
            <control shapeId="4269" r:id="rId23" name="Group Box 173">
              <controlPr defaultSize="0" print="0" autoFill="0" autoPict="0">
                <anchor moveWithCells="1">
                  <from>
                    <xdr:col>1</xdr:col>
                    <xdr:colOff>0</xdr:colOff>
                    <xdr:row>21</xdr:row>
                    <xdr:rowOff>0</xdr:rowOff>
                  </from>
                  <to>
                    <xdr:col>50</xdr:col>
                    <xdr:colOff>0</xdr:colOff>
                    <xdr:row>23</xdr:row>
                    <xdr:rowOff>0</xdr:rowOff>
                  </to>
                </anchor>
              </controlPr>
            </control>
          </mc:Choice>
        </mc:AlternateContent>
        <mc:AlternateContent xmlns:mc="http://schemas.openxmlformats.org/markup-compatibility/2006">
          <mc:Choice Requires="x14">
            <control shapeId="4270" r:id="rId24" name="Group Box 174">
              <controlPr defaultSize="0" print="0" autoFill="0" autoPict="0">
                <anchor moveWithCells="1">
                  <from>
                    <xdr:col>1</xdr:col>
                    <xdr:colOff>0</xdr:colOff>
                    <xdr:row>23</xdr:row>
                    <xdr:rowOff>0</xdr:rowOff>
                  </from>
                  <to>
                    <xdr:col>50</xdr:col>
                    <xdr:colOff>0</xdr:colOff>
                    <xdr:row>25</xdr:row>
                    <xdr:rowOff>0</xdr:rowOff>
                  </to>
                </anchor>
              </controlPr>
            </control>
          </mc:Choice>
        </mc:AlternateContent>
        <mc:AlternateContent xmlns:mc="http://schemas.openxmlformats.org/markup-compatibility/2006">
          <mc:Choice Requires="x14">
            <control shapeId="4271" r:id="rId25" name="Group Box 175">
              <controlPr defaultSize="0" print="0" autoFill="0" autoPict="0">
                <anchor moveWithCells="1">
                  <from>
                    <xdr:col>1</xdr:col>
                    <xdr:colOff>0</xdr:colOff>
                    <xdr:row>25</xdr:row>
                    <xdr:rowOff>0</xdr:rowOff>
                  </from>
                  <to>
                    <xdr:col>50</xdr:col>
                    <xdr:colOff>0</xdr:colOff>
                    <xdr:row>27</xdr:row>
                    <xdr:rowOff>0</xdr:rowOff>
                  </to>
                </anchor>
              </controlPr>
            </control>
          </mc:Choice>
        </mc:AlternateContent>
        <mc:AlternateContent xmlns:mc="http://schemas.openxmlformats.org/markup-compatibility/2006">
          <mc:Choice Requires="x14">
            <control shapeId="4272" r:id="rId26" name="Group Box 176">
              <controlPr defaultSize="0" print="0" autoFill="0" autoPict="0">
                <anchor moveWithCells="1">
                  <from>
                    <xdr:col>1</xdr:col>
                    <xdr:colOff>0</xdr:colOff>
                    <xdr:row>27</xdr:row>
                    <xdr:rowOff>0</xdr:rowOff>
                  </from>
                  <to>
                    <xdr:col>50</xdr:col>
                    <xdr:colOff>0</xdr:colOff>
                    <xdr:row>29</xdr:row>
                    <xdr:rowOff>0</xdr:rowOff>
                  </to>
                </anchor>
              </controlPr>
            </control>
          </mc:Choice>
        </mc:AlternateContent>
        <mc:AlternateContent xmlns:mc="http://schemas.openxmlformats.org/markup-compatibility/2006">
          <mc:Choice Requires="x14">
            <control shapeId="4273" r:id="rId27" name="Group Box 177">
              <controlPr defaultSize="0" print="0" autoFill="0" autoPict="0">
                <anchor moveWithCells="1">
                  <from>
                    <xdr:col>1</xdr:col>
                    <xdr:colOff>0</xdr:colOff>
                    <xdr:row>29</xdr:row>
                    <xdr:rowOff>0</xdr:rowOff>
                  </from>
                  <to>
                    <xdr:col>50</xdr:col>
                    <xdr:colOff>0</xdr:colOff>
                    <xdr:row>31</xdr:row>
                    <xdr:rowOff>0</xdr:rowOff>
                  </to>
                </anchor>
              </controlPr>
            </control>
          </mc:Choice>
        </mc:AlternateContent>
        <mc:AlternateContent xmlns:mc="http://schemas.openxmlformats.org/markup-compatibility/2006">
          <mc:Choice Requires="x14">
            <control shapeId="4274" r:id="rId28" name="Group Box 178">
              <controlPr defaultSize="0" print="0" autoFill="0" autoPict="0">
                <anchor moveWithCells="1">
                  <from>
                    <xdr:col>1</xdr:col>
                    <xdr:colOff>0</xdr:colOff>
                    <xdr:row>31</xdr:row>
                    <xdr:rowOff>0</xdr:rowOff>
                  </from>
                  <to>
                    <xdr:col>50</xdr:col>
                    <xdr:colOff>0</xdr:colOff>
                    <xdr:row>33</xdr:row>
                    <xdr:rowOff>0</xdr:rowOff>
                  </to>
                </anchor>
              </controlPr>
            </control>
          </mc:Choice>
        </mc:AlternateContent>
        <mc:AlternateContent xmlns:mc="http://schemas.openxmlformats.org/markup-compatibility/2006">
          <mc:Choice Requires="x14">
            <control shapeId="4276" r:id="rId29" name="Option Button 180">
              <controlPr defaultSize="0" autoFill="0" autoLine="0" autoPict="0">
                <anchor moveWithCells="1">
                  <from>
                    <xdr:col>44</xdr:col>
                    <xdr:colOff>19050</xdr:colOff>
                    <xdr:row>18</xdr:row>
                    <xdr:rowOff>9525</xdr:rowOff>
                  </from>
                  <to>
                    <xdr:col>45</xdr:col>
                    <xdr:colOff>114300</xdr:colOff>
                    <xdr:row>19</xdr:row>
                    <xdr:rowOff>0</xdr:rowOff>
                  </to>
                </anchor>
              </controlPr>
            </control>
          </mc:Choice>
        </mc:AlternateContent>
        <mc:AlternateContent xmlns:mc="http://schemas.openxmlformats.org/markup-compatibility/2006">
          <mc:Choice Requires="x14">
            <control shapeId="4277" r:id="rId30" name="Option Button 181">
              <controlPr defaultSize="0" autoFill="0" autoLine="0" autoPict="0">
                <anchor moveWithCells="1">
                  <from>
                    <xdr:col>44</xdr:col>
                    <xdr:colOff>19050</xdr:colOff>
                    <xdr:row>19</xdr:row>
                    <xdr:rowOff>9525</xdr:rowOff>
                  </from>
                  <to>
                    <xdr:col>45</xdr:col>
                    <xdr:colOff>114300</xdr:colOff>
                    <xdr:row>20</xdr:row>
                    <xdr:rowOff>0</xdr:rowOff>
                  </to>
                </anchor>
              </controlPr>
            </control>
          </mc:Choice>
        </mc:AlternateContent>
        <mc:AlternateContent xmlns:mc="http://schemas.openxmlformats.org/markup-compatibility/2006">
          <mc:Choice Requires="x14">
            <control shapeId="4278" r:id="rId31" name="Group Box 182">
              <controlPr defaultSize="0" print="0" autoFill="0" autoPict="0">
                <anchor moveWithCells="1">
                  <from>
                    <xdr:col>1</xdr:col>
                    <xdr:colOff>0</xdr:colOff>
                    <xdr:row>18</xdr:row>
                    <xdr:rowOff>0</xdr:rowOff>
                  </from>
                  <to>
                    <xdr:col>52</xdr:col>
                    <xdr:colOff>0</xdr:colOff>
                    <xdr:row>21</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indexed="31"/>
    <pageSetUpPr autoPageBreaks="0"/>
  </sheetPr>
  <dimension ref="A1:R91"/>
  <sheetViews>
    <sheetView showGridLines="0" showRowColHeaders="0" showZeros="0" showOutlineSymbols="0" zoomScaleNormal="100" zoomScaleSheetLayoutView="100" workbookViewId="0">
      <pane xSplit="1" ySplit="8" topLeftCell="B15" activePane="bottomRight" state="frozen"/>
      <selection pane="topRight" activeCell="B1" sqref="B1"/>
      <selection pane="bottomLeft" activeCell="A9" sqref="A9"/>
      <selection pane="bottomRight" activeCell="C54" sqref="C54:D54"/>
    </sheetView>
  </sheetViews>
  <sheetFormatPr baseColWidth="10" defaultRowHeight="12.75" x14ac:dyDescent="0.2"/>
  <cols>
    <col min="1" max="1" width="30.42578125" style="228" customWidth="1"/>
    <col min="2" max="13" width="6.7109375" style="228" customWidth="1"/>
    <col min="14" max="14" width="0.85546875" style="228" customWidth="1"/>
    <col min="15" max="15" width="6.28515625" style="228" customWidth="1"/>
    <col min="16" max="16" width="1.7109375" style="228" customWidth="1"/>
    <col min="17" max="16384" width="11.42578125" style="228"/>
  </cols>
  <sheetData>
    <row r="1" spans="2:16" x14ac:dyDescent="0.2">
      <c r="B1" s="4255" t="s">
        <v>659</v>
      </c>
      <c r="C1" s="4256"/>
      <c r="D1" s="4256"/>
      <c r="E1" s="4256"/>
      <c r="F1" s="4256" t="s">
        <v>658</v>
      </c>
      <c r="G1" s="4256"/>
      <c r="H1" s="4256"/>
      <c r="I1" s="4256"/>
      <c r="J1" s="4256"/>
      <c r="K1" s="4256" t="s">
        <v>657</v>
      </c>
      <c r="L1" s="4256"/>
      <c r="M1" s="4256"/>
      <c r="N1" s="4256"/>
      <c r="O1" s="4256"/>
      <c r="P1" s="4257"/>
    </row>
    <row r="2" spans="2:16" ht="4.5" customHeight="1" x14ac:dyDescent="0.2">
      <c r="B2" s="4249"/>
      <c r="C2" s="4240"/>
      <c r="D2" s="4240"/>
      <c r="E2" s="4240"/>
      <c r="F2" s="4240"/>
      <c r="G2" s="4240"/>
      <c r="H2" s="4240"/>
      <c r="I2" s="4240"/>
      <c r="J2" s="4240"/>
      <c r="K2" s="4240"/>
      <c r="L2" s="4240"/>
      <c r="M2" s="4240"/>
      <c r="N2" s="4240"/>
      <c r="O2" s="4240"/>
      <c r="P2" s="4250"/>
    </row>
    <row r="3" spans="2:16" ht="13.5" customHeight="1" x14ac:dyDescent="0.2">
      <c r="B3" s="4238"/>
      <c r="C3" s="4239"/>
      <c r="D3" s="4239"/>
      <c r="E3" s="381"/>
      <c r="F3" s="4234">
        <f>Tabelle1!C9</f>
        <v>0</v>
      </c>
      <c r="G3" s="4234"/>
      <c r="H3" s="4234"/>
      <c r="I3" s="4234"/>
      <c r="J3" s="381"/>
      <c r="K3" s="4234">
        <f>Tabelle1!C10</f>
        <v>0</v>
      </c>
      <c r="L3" s="4234"/>
      <c r="M3" s="4234"/>
      <c r="N3" s="4234"/>
      <c r="O3" s="4234"/>
      <c r="P3" s="447"/>
    </row>
    <row r="4" spans="2:16" ht="4.5" customHeight="1" x14ac:dyDescent="0.2">
      <c r="B4" s="4249"/>
      <c r="C4" s="4240"/>
      <c r="D4" s="4240"/>
      <c r="E4" s="4240"/>
      <c r="F4" s="4240"/>
      <c r="G4" s="4240"/>
      <c r="H4" s="4240"/>
      <c r="I4" s="4240"/>
      <c r="J4" s="4240"/>
      <c r="K4" s="4240"/>
      <c r="L4" s="4240"/>
      <c r="M4" s="4240"/>
      <c r="N4" s="4240"/>
      <c r="O4" s="4240"/>
      <c r="P4" s="4250"/>
    </row>
    <row r="5" spans="2:16" ht="13.5" customHeight="1" x14ac:dyDescent="0.2">
      <c r="B5" s="4238"/>
      <c r="C5" s="4239"/>
      <c r="D5" s="4239"/>
      <c r="E5" s="381"/>
      <c r="F5" s="4234">
        <f>Tabelle1!D9</f>
        <v>0</v>
      </c>
      <c r="G5" s="4234"/>
      <c r="H5" s="4234"/>
      <c r="I5" s="4234"/>
      <c r="J5" s="381"/>
      <c r="K5" s="4234">
        <f>Tabelle1!D10</f>
        <v>0</v>
      </c>
      <c r="L5" s="4234"/>
      <c r="M5" s="4234"/>
      <c r="N5" s="4234"/>
      <c r="O5" s="4234"/>
      <c r="P5" s="447"/>
    </row>
    <row r="6" spans="2:16" ht="4.5" customHeight="1" x14ac:dyDescent="0.2">
      <c r="B6" s="4249"/>
      <c r="C6" s="4240"/>
      <c r="D6" s="4240"/>
      <c r="E6" s="4240"/>
      <c r="F6" s="4240"/>
      <c r="G6" s="4240"/>
      <c r="H6" s="4240"/>
      <c r="I6" s="4240"/>
      <c r="J6" s="4240"/>
      <c r="K6" s="4240"/>
      <c r="L6" s="4240"/>
      <c r="M6" s="4240"/>
      <c r="N6" s="4240"/>
      <c r="O6" s="4240"/>
      <c r="P6" s="4250"/>
    </row>
    <row r="7" spans="2:16" ht="13.5" customHeight="1" x14ac:dyDescent="0.2">
      <c r="B7" s="498" t="s">
        <v>656</v>
      </c>
      <c r="C7" s="497"/>
      <c r="D7" s="4240"/>
      <c r="E7" s="4240"/>
      <c r="F7" s="496">
        <f>Tabelle1!F9</f>
        <v>0</v>
      </c>
      <c r="G7" s="4234">
        <f>Tabelle1!G9</f>
        <v>0</v>
      </c>
      <c r="H7" s="4234"/>
      <c r="I7" s="4234"/>
      <c r="J7" s="381"/>
      <c r="K7" s="496">
        <f>Tabelle1!F10</f>
        <v>0</v>
      </c>
      <c r="L7" s="4234">
        <f>Tabelle1!G10</f>
        <v>0</v>
      </c>
      <c r="M7" s="4234"/>
      <c r="N7" s="4234"/>
      <c r="O7" s="4234"/>
      <c r="P7" s="447"/>
    </row>
    <row r="8" spans="2:16" ht="7.5" customHeight="1" thickBot="1" x14ac:dyDescent="0.25">
      <c r="B8" s="4241"/>
      <c r="C8" s="4242"/>
      <c r="D8" s="4242"/>
      <c r="E8" s="4242"/>
      <c r="F8" s="4242"/>
      <c r="G8" s="4242"/>
      <c r="H8" s="4242"/>
      <c r="I8" s="4242"/>
      <c r="J8" s="4242"/>
      <c r="K8" s="4242"/>
      <c r="L8" s="4242"/>
      <c r="M8" s="4242"/>
      <c r="N8" s="4242"/>
      <c r="O8" s="4242"/>
      <c r="P8" s="4243"/>
    </row>
    <row r="9" spans="2:16" s="233" customFormat="1" ht="18" customHeight="1" x14ac:dyDescent="0.2">
      <c r="B9" s="4235" t="s">
        <v>655</v>
      </c>
      <c r="C9" s="4236"/>
      <c r="D9" s="4236"/>
      <c r="E9" s="4236"/>
      <c r="F9" s="4236"/>
      <c r="G9" s="4236"/>
      <c r="H9" s="4236"/>
      <c r="I9" s="4236"/>
      <c r="J9" s="4236"/>
      <c r="K9" s="4236"/>
      <c r="L9" s="4236"/>
      <c r="M9" s="4236"/>
      <c r="N9" s="4236"/>
      <c r="O9" s="4236"/>
      <c r="P9" s="4237"/>
    </row>
    <row r="10" spans="2:16" ht="12" customHeight="1" x14ac:dyDescent="0.2">
      <c r="B10" s="454"/>
      <c r="C10" s="472"/>
      <c r="D10" s="472"/>
      <c r="E10" s="495" t="s">
        <v>654</v>
      </c>
      <c r="F10" s="472"/>
      <c r="G10" s="472"/>
      <c r="H10" s="4246" t="s">
        <v>653</v>
      </c>
      <c r="I10" s="4246"/>
      <c r="J10" s="4246"/>
      <c r="K10" s="4246"/>
      <c r="L10" s="4246"/>
      <c r="M10" s="4246"/>
      <c r="N10" s="472"/>
      <c r="O10" s="472"/>
      <c r="P10" s="453"/>
    </row>
    <row r="11" spans="2:16" ht="13.5" customHeight="1" x14ac:dyDescent="0.2">
      <c r="B11" s="454"/>
      <c r="C11" s="472"/>
      <c r="D11" s="472"/>
      <c r="E11" s="4247"/>
      <c r="F11" s="4248"/>
      <c r="G11" s="472"/>
      <c r="H11" s="4247" t="s">
        <v>18</v>
      </c>
      <c r="I11" s="4248"/>
      <c r="J11" s="4251" t="s">
        <v>19</v>
      </c>
      <c r="K11" s="4252"/>
      <c r="L11" s="4247" t="s">
        <v>20</v>
      </c>
      <c r="M11" s="4248"/>
      <c r="N11" s="472"/>
      <c r="O11" s="472"/>
      <c r="P11" s="453"/>
    </row>
    <row r="12" spans="2:16" ht="16.5" customHeight="1" x14ac:dyDescent="0.2">
      <c r="B12" s="454"/>
      <c r="C12" s="472"/>
      <c r="D12" s="472"/>
      <c r="E12" s="4244"/>
      <c r="F12" s="4245"/>
      <c r="G12" s="472"/>
      <c r="H12" s="4244"/>
      <c r="I12" s="4245"/>
      <c r="J12" s="4253"/>
      <c r="K12" s="4254"/>
      <c r="L12" s="4244"/>
      <c r="M12" s="4245"/>
      <c r="N12" s="472"/>
      <c r="O12" s="472"/>
      <c r="P12" s="453"/>
    </row>
    <row r="13" spans="2:16" ht="10.5" customHeight="1" x14ac:dyDescent="0.2">
      <c r="B13" s="454"/>
      <c r="C13" s="472"/>
      <c r="E13" s="4218" t="s">
        <v>652</v>
      </c>
      <c r="F13" s="4219"/>
      <c r="G13" s="472"/>
      <c r="H13" s="4226" t="s">
        <v>652</v>
      </c>
      <c r="I13" s="4226"/>
      <c r="J13" s="4226"/>
      <c r="K13" s="4226"/>
      <c r="L13" s="4226"/>
      <c r="M13" s="4226"/>
      <c r="N13" s="472"/>
      <c r="O13" s="472"/>
      <c r="P13" s="453"/>
    </row>
    <row r="14" spans="2:16" s="480" customFormat="1" ht="16.5" customHeight="1" x14ac:dyDescent="0.2">
      <c r="B14" s="454"/>
      <c r="C14" s="472"/>
      <c r="E14" s="4227"/>
      <c r="F14" s="4227"/>
      <c r="H14" s="4227"/>
      <c r="I14" s="4227"/>
      <c r="J14" s="4232"/>
      <c r="K14" s="4233"/>
      <c r="L14" s="4227"/>
      <c r="M14" s="4227"/>
      <c r="P14" s="453"/>
    </row>
    <row r="15" spans="2:16" ht="10.5" customHeight="1" x14ac:dyDescent="0.2">
      <c r="B15" s="454"/>
      <c r="C15" s="472"/>
      <c r="D15" s="4228" t="s">
        <v>651</v>
      </c>
      <c r="E15" s="4228"/>
      <c r="F15" s="4228"/>
      <c r="G15" s="4228"/>
      <c r="H15" s="4226" t="s">
        <v>651</v>
      </c>
      <c r="I15" s="4226"/>
      <c r="J15" s="4226"/>
      <c r="K15" s="4226"/>
      <c r="L15" s="4226"/>
      <c r="M15" s="4226"/>
      <c r="P15" s="453"/>
    </row>
    <row r="16" spans="2:16" s="394" customFormat="1" ht="15" customHeight="1" x14ac:dyDescent="0.2">
      <c r="B16" s="454"/>
      <c r="C16" s="472"/>
      <c r="E16" s="4231" t="s">
        <v>670</v>
      </c>
      <c r="F16" s="4231"/>
      <c r="G16" s="4231"/>
      <c r="H16" s="4231"/>
      <c r="I16" s="4231"/>
      <c r="J16" s="4231"/>
      <c r="K16" s="4231"/>
      <c r="L16" s="4231"/>
      <c r="M16" s="4231"/>
      <c r="N16" s="472"/>
      <c r="O16" s="472"/>
      <c r="P16" s="453"/>
    </row>
    <row r="17" spans="1:18" ht="16.5" customHeight="1" x14ac:dyDescent="0.2">
      <c r="B17" s="454"/>
      <c r="C17" s="472"/>
      <c r="E17" s="4310"/>
      <c r="F17" s="4310"/>
      <c r="G17" s="472"/>
      <c r="H17" s="4310"/>
      <c r="I17" s="4310"/>
      <c r="J17" s="4307"/>
      <c r="K17" s="4308"/>
      <c r="L17" s="4310"/>
      <c r="M17" s="4310"/>
      <c r="N17" s="472"/>
      <c r="O17" s="472"/>
      <c r="P17" s="453"/>
    </row>
    <row r="18" spans="1:18" s="394" customFormat="1" ht="10.5" customHeight="1" x14ac:dyDescent="0.2">
      <c r="A18" s="494"/>
      <c r="B18" s="454"/>
      <c r="C18" s="472"/>
      <c r="E18" s="4226" t="s">
        <v>669</v>
      </c>
      <c r="F18" s="4226"/>
      <c r="G18" s="472"/>
      <c r="H18" s="4226" t="s">
        <v>669</v>
      </c>
      <c r="I18" s="4226"/>
      <c r="J18" s="4226"/>
      <c r="K18" s="4226"/>
      <c r="L18" s="4226"/>
      <c r="M18" s="4226"/>
      <c r="N18" s="472"/>
      <c r="O18" s="472"/>
      <c r="P18" s="453"/>
      <c r="Q18" s="493"/>
    </row>
    <row r="19" spans="1:18" s="233" customFormat="1" ht="16.5" customHeight="1" x14ac:dyDescent="0.2">
      <c r="B19" s="454"/>
      <c r="C19" s="472"/>
      <c r="E19" s="4310"/>
      <c r="F19" s="4310"/>
      <c r="G19" s="455"/>
      <c r="H19" s="4310"/>
      <c r="I19" s="4310"/>
      <c r="J19" s="4307"/>
      <c r="K19" s="4308"/>
      <c r="L19" s="4310"/>
      <c r="M19" s="4310"/>
      <c r="N19" s="455"/>
      <c r="O19" s="455"/>
      <c r="P19" s="506"/>
    </row>
    <row r="20" spans="1:18" ht="10.5" customHeight="1" x14ac:dyDescent="0.2">
      <c r="B20" s="454"/>
      <c r="C20" s="472"/>
      <c r="D20" s="472"/>
      <c r="E20" s="4226" t="s">
        <v>668</v>
      </c>
      <c r="F20" s="4226"/>
      <c r="G20" s="472"/>
      <c r="H20" s="4226" t="s">
        <v>668</v>
      </c>
      <c r="I20" s="4226"/>
      <c r="J20" s="4226"/>
      <c r="K20" s="4226"/>
      <c r="L20" s="4226"/>
      <c r="M20" s="4226"/>
      <c r="N20" s="472"/>
      <c r="O20" s="472"/>
      <c r="P20" s="453"/>
    </row>
    <row r="21" spans="1:18" ht="16.5" customHeight="1" x14ac:dyDescent="0.2">
      <c r="B21" s="454"/>
      <c r="C21" s="472"/>
      <c r="E21" s="4227"/>
      <c r="F21" s="4227"/>
      <c r="H21" s="4227"/>
      <c r="I21" s="4227"/>
      <c r="J21" s="4232"/>
      <c r="K21" s="4233"/>
      <c r="L21" s="4227"/>
      <c r="M21" s="4227"/>
      <c r="P21" s="505"/>
    </row>
    <row r="22" spans="1:18" ht="10.5" customHeight="1" x14ac:dyDescent="0.2">
      <c r="B22" s="451"/>
      <c r="C22" s="488"/>
      <c r="E22" s="4226" t="s">
        <v>667</v>
      </c>
      <c r="F22" s="4226"/>
      <c r="G22" s="488"/>
      <c r="H22" s="4226" t="s">
        <v>667</v>
      </c>
      <c r="I22" s="4226"/>
      <c r="J22" s="4226"/>
      <c r="K22" s="4226"/>
      <c r="L22" s="4226"/>
      <c r="M22" s="4226"/>
      <c r="N22" s="472"/>
      <c r="O22" s="472"/>
      <c r="P22" s="453"/>
    </row>
    <row r="23" spans="1:18" s="480" customFormat="1" ht="16.5" customHeight="1" x14ac:dyDescent="0.2">
      <c r="B23" s="479"/>
      <c r="C23" s="478"/>
      <c r="E23" s="4227"/>
      <c r="F23" s="4227"/>
      <c r="G23" s="485"/>
      <c r="H23" s="4227"/>
      <c r="I23" s="4227"/>
      <c r="J23" s="4232"/>
      <c r="K23" s="4233"/>
      <c r="L23" s="4227"/>
      <c r="M23" s="4227"/>
      <c r="N23" s="485"/>
      <c r="O23" s="485"/>
      <c r="P23" s="481"/>
    </row>
    <row r="24" spans="1:18" ht="10.5" customHeight="1" x14ac:dyDescent="0.2">
      <c r="B24" s="479"/>
      <c r="C24" s="478"/>
      <c r="E24" s="4226" t="s">
        <v>666</v>
      </c>
      <c r="F24" s="4226"/>
      <c r="G24" s="472"/>
      <c r="H24" s="4226" t="s">
        <v>666</v>
      </c>
      <c r="I24" s="4226"/>
      <c r="J24" s="4226"/>
      <c r="K24" s="4226"/>
      <c r="L24" s="4226"/>
      <c r="M24" s="4226"/>
      <c r="N24" s="472"/>
      <c r="O24" s="472"/>
      <c r="P24" s="453"/>
    </row>
    <row r="25" spans="1:18" s="480" customFormat="1" ht="10.5" customHeight="1" x14ac:dyDescent="0.2">
      <c r="B25" s="479"/>
      <c r="C25" s="478"/>
      <c r="F25" s="485"/>
      <c r="I25" s="485"/>
      <c r="J25" s="485"/>
      <c r="K25" s="485"/>
      <c r="L25" s="485"/>
      <c r="M25" s="485"/>
      <c r="N25" s="485"/>
      <c r="O25" s="485"/>
      <c r="P25" s="481"/>
    </row>
    <row r="26" spans="1:18" ht="14.25" customHeight="1" x14ac:dyDescent="0.2">
      <c r="B26" s="479"/>
      <c r="C26" s="478"/>
      <c r="D26" s="472"/>
      <c r="E26" s="472"/>
      <c r="F26" s="472"/>
      <c r="H26" s="472"/>
      <c r="I26" s="472"/>
      <c r="J26" s="472"/>
      <c r="K26" s="472"/>
      <c r="L26" s="472"/>
      <c r="M26" s="472"/>
      <c r="N26" s="472"/>
      <c r="O26" s="472"/>
      <c r="P26" s="453"/>
      <c r="R26" s="477"/>
    </row>
    <row r="27" spans="1:18" ht="13.5" customHeight="1" x14ac:dyDescent="0.2">
      <c r="B27" s="471"/>
      <c r="C27" s="470" t="s">
        <v>648</v>
      </c>
      <c r="D27" s="449"/>
      <c r="E27" s="657"/>
      <c r="F27" s="449"/>
      <c r="G27" s="469" t="s">
        <v>88</v>
      </c>
      <c r="H27" s="477"/>
      <c r="I27" s="477"/>
      <c r="J27" s="477"/>
      <c r="K27" s="477"/>
      <c r="L27" s="477"/>
      <c r="M27" s="477"/>
      <c r="N27" s="477"/>
      <c r="O27" s="477"/>
      <c r="P27" s="476"/>
      <c r="R27" s="474"/>
    </row>
    <row r="28" spans="1:18" ht="12" customHeight="1" x14ac:dyDescent="0.2">
      <c r="B28" s="3416"/>
      <c r="C28" s="2937"/>
      <c r="D28" s="656" t="s">
        <v>647</v>
      </c>
      <c r="E28" s="656" t="s">
        <v>646</v>
      </c>
      <c r="F28" s="656" t="s">
        <v>645</v>
      </c>
      <c r="H28" s="474"/>
      <c r="I28" s="474"/>
      <c r="J28" s="4309" t="s">
        <v>650</v>
      </c>
      <c r="K28" s="4309"/>
      <c r="L28" s="4309"/>
      <c r="M28" s="474"/>
      <c r="N28" s="474"/>
      <c r="O28" s="474"/>
      <c r="P28" s="473"/>
    </row>
    <row r="29" spans="1:18" ht="7.5" customHeight="1" x14ac:dyDescent="0.2">
      <c r="B29" s="4249"/>
      <c r="C29" s="4240"/>
      <c r="D29" s="474"/>
      <c r="E29" s="474"/>
      <c r="F29" s="474"/>
      <c r="G29" s="474"/>
      <c r="H29" s="474"/>
      <c r="I29" s="474"/>
      <c r="J29" s="4309"/>
      <c r="K29" s="4309"/>
      <c r="L29" s="4309"/>
      <c r="M29" s="474"/>
      <c r="N29" s="474"/>
      <c r="O29" s="474"/>
      <c r="P29" s="473"/>
    </row>
    <row r="30" spans="1:18" ht="10.5" customHeight="1" x14ac:dyDescent="0.2">
      <c r="B30" s="457"/>
      <c r="C30" s="456"/>
      <c r="D30" s="504" t="s">
        <v>665</v>
      </c>
      <c r="E30" s="456"/>
      <c r="F30" s="456"/>
      <c r="G30" s="456"/>
      <c r="H30" s="456"/>
      <c r="I30" s="4301" t="s">
        <v>664</v>
      </c>
      <c r="J30" s="4301"/>
      <c r="K30" s="4301"/>
      <c r="L30" s="4301"/>
      <c r="M30" s="4301"/>
      <c r="N30" s="4301"/>
      <c r="O30" s="4301"/>
      <c r="P30" s="4302"/>
    </row>
    <row r="31" spans="1:18" ht="8.1" customHeight="1" x14ac:dyDescent="0.2">
      <c r="B31" s="457"/>
      <c r="C31" s="456"/>
      <c r="D31" s="456"/>
      <c r="E31" s="456"/>
      <c r="F31" s="456"/>
      <c r="G31" s="456"/>
      <c r="H31" s="456"/>
      <c r="I31" s="4301"/>
      <c r="J31" s="4301"/>
      <c r="K31" s="4301"/>
      <c r="L31" s="4301"/>
      <c r="M31" s="4301"/>
      <c r="N31" s="4301"/>
      <c r="O31" s="4301"/>
      <c r="P31" s="4302"/>
    </row>
    <row r="32" spans="1:18" ht="13.5" customHeight="1" x14ac:dyDescent="0.2">
      <c r="B32" s="4261" t="s">
        <v>216</v>
      </c>
      <c r="C32" s="4262"/>
      <c r="D32" s="467"/>
      <c r="E32" s="658"/>
      <c r="F32" s="458"/>
      <c r="G32" s="4269"/>
      <c r="H32" s="4269"/>
      <c r="I32" s="4269"/>
      <c r="J32" s="4269"/>
      <c r="K32" s="503"/>
      <c r="L32" s="503"/>
      <c r="M32" s="503"/>
      <c r="N32" s="472"/>
      <c r="O32" s="472"/>
      <c r="P32" s="453"/>
      <c r="R32" s="455"/>
    </row>
    <row r="33" spans="2:18" ht="8.1" customHeight="1" x14ac:dyDescent="0.2">
      <c r="B33" s="3416"/>
      <c r="C33" s="2937"/>
      <c r="D33" s="4303" t="s">
        <v>644</v>
      </c>
      <c r="E33" s="4305" t="s">
        <v>643</v>
      </c>
      <c r="F33" s="4226" t="s">
        <v>642</v>
      </c>
      <c r="G33" s="472"/>
      <c r="H33" s="4324" t="s">
        <v>782</v>
      </c>
      <c r="I33" s="4325"/>
      <c r="J33" s="647"/>
      <c r="K33" s="472"/>
      <c r="L33" s="472"/>
      <c r="M33" s="472"/>
      <c r="N33" s="472"/>
      <c r="O33" s="472"/>
      <c r="P33" s="453"/>
    </row>
    <row r="34" spans="2:18" ht="8.1" customHeight="1" x14ac:dyDescent="0.2">
      <c r="B34" s="3416"/>
      <c r="C34" s="2937"/>
      <c r="D34" s="4304"/>
      <c r="E34" s="4306"/>
      <c r="F34" s="4228"/>
      <c r="G34" s="472"/>
      <c r="H34" s="4326"/>
      <c r="I34" s="3638"/>
      <c r="J34" s="647"/>
      <c r="K34" s="472"/>
      <c r="L34" s="472"/>
      <c r="M34" s="472"/>
      <c r="N34" s="472"/>
      <c r="O34" s="472"/>
      <c r="P34" s="453"/>
      <c r="R34" s="455"/>
    </row>
    <row r="35" spans="2:18" ht="10.5" customHeight="1" x14ac:dyDescent="0.2">
      <c r="B35" s="502"/>
      <c r="C35" s="460"/>
      <c r="D35" s="501" t="s">
        <v>639</v>
      </c>
      <c r="E35" s="460"/>
      <c r="F35" s="460"/>
      <c r="G35" s="460"/>
      <c r="H35" s="460"/>
      <c r="I35" s="460"/>
      <c r="J35" s="460"/>
      <c r="K35" s="460"/>
      <c r="L35" s="460"/>
      <c r="M35" s="460"/>
      <c r="N35" s="460"/>
      <c r="O35" s="460"/>
      <c r="P35" s="468"/>
      <c r="R35" s="455"/>
    </row>
    <row r="36" spans="2:18" ht="7.5" customHeight="1" x14ac:dyDescent="0.2">
      <c r="B36" s="4249"/>
      <c r="C36" s="4240"/>
      <c r="D36" s="4240"/>
      <c r="E36" s="4240"/>
      <c r="F36" s="4240"/>
      <c r="G36" s="4240"/>
      <c r="H36" s="4240"/>
      <c r="I36" s="4240"/>
      <c r="J36" s="4240"/>
      <c r="K36" s="4240"/>
      <c r="L36" s="4240"/>
      <c r="M36" s="4240"/>
      <c r="N36" s="4240"/>
      <c r="O36" s="4240"/>
      <c r="P36" s="4250"/>
      <c r="R36" s="233"/>
    </row>
    <row r="37" spans="2:18" ht="13.5" customHeight="1" x14ac:dyDescent="0.2">
      <c r="B37" s="454"/>
      <c r="C37" s="472"/>
      <c r="D37" s="4223" t="s">
        <v>649</v>
      </c>
      <c r="E37" s="4223"/>
      <c r="F37" s="4223"/>
      <c r="G37" s="466"/>
      <c r="H37" s="466"/>
      <c r="I37" s="466"/>
      <c r="J37" s="466"/>
      <c r="K37" s="631"/>
      <c r="L37" s="631"/>
      <c r="M37" s="4318"/>
      <c r="N37" s="4318"/>
      <c r="O37" s="4318"/>
      <c r="P37" s="4319"/>
    </row>
    <row r="38" spans="2:18" ht="13.5" customHeight="1" x14ac:dyDescent="0.2">
      <c r="B38" s="454"/>
      <c r="C38" s="472"/>
      <c r="D38" s="4221"/>
      <c r="E38" s="4221"/>
      <c r="F38" s="4221"/>
      <c r="G38" s="4221"/>
      <c r="H38" s="4217"/>
      <c r="I38" s="4217"/>
      <c r="J38" s="4217"/>
      <c r="K38" s="4229"/>
      <c r="L38" s="4229"/>
      <c r="M38" s="4229"/>
      <c r="N38" s="4313"/>
      <c r="O38" s="4313"/>
      <c r="P38" s="4314"/>
    </row>
    <row r="39" spans="2:18" ht="10.5" customHeight="1" x14ac:dyDescent="0.2">
      <c r="B39" s="454"/>
      <c r="C39" s="472"/>
      <c r="D39" s="4220" t="s">
        <v>778</v>
      </c>
      <c r="E39" s="4220"/>
      <c r="F39" s="4220"/>
      <c r="G39" s="4220"/>
      <c r="H39" s="4217"/>
      <c r="I39" s="4217"/>
      <c r="J39" s="4217"/>
      <c r="K39" s="4222" t="s">
        <v>777</v>
      </c>
      <c r="L39" s="4222"/>
      <c r="M39" s="4222"/>
      <c r="N39" s="4313"/>
      <c r="O39" s="4313"/>
      <c r="P39" s="4314"/>
      <c r="R39" s="455"/>
    </row>
    <row r="40" spans="2:18" ht="13.5" customHeight="1" x14ac:dyDescent="0.2">
      <c r="B40" s="4298"/>
      <c r="C40" s="4293"/>
      <c r="D40" s="4293"/>
      <c r="E40" s="4293"/>
      <c r="F40" s="4293"/>
      <c r="G40" s="4293"/>
      <c r="H40" s="4293"/>
      <c r="I40" s="4293"/>
      <c r="J40" s="4293"/>
      <c r="K40" s="4293"/>
      <c r="L40" s="4293"/>
      <c r="M40" s="4293"/>
      <c r="N40" s="4293"/>
      <c r="O40" s="4293"/>
      <c r="P40" s="4299"/>
      <c r="R40" s="455"/>
    </row>
    <row r="41" spans="2:18" ht="13.5" customHeight="1" x14ac:dyDescent="0.2">
      <c r="B41" s="4320"/>
      <c r="C41" s="4321"/>
      <c r="D41" s="4283"/>
      <c r="E41" s="4283"/>
      <c r="F41" s="4283"/>
      <c r="G41" s="4283"/>
      <c r="H41" s="650"/>
      <c r="I41" s="650"/>
      <c r="J41" s="650"/>
      <c r="K41" s="4268" t="s">
        <v>746</v>
      </c>
      <c r="L41" s="4268"/>
      <c r="M41" s="4268"/>
      <c r="N41" s="4268"/>
      <c r="O41" s="652"/>
      <c r="P41" s="654"/>
      <c r="R41" s="455"/>
    </row>
    <row r="42" spans="2:18" ht="13.5" customHeight="1" x14ac:dyDescent="0.2">
      <c r="B42" s="454"/>
      <c r="C42" s="650"/>
      <c r="D42" s="4297" t="s">
        <v>775</v>
      </c>
      <c r="E42" s="4297"/>
      <c r="F42" s="4297"/>
      <c r="G42" s="4297"/>
      <c r="H42" s="650"/>
      <c r="I42" s="650"/>
      <c r="J42" s="650"/>
      <c r="K42" s="4300" t="s">
        <v>783</v>
      </c>
      <c r="L42" s="4300"/>
      <c r="M42" s="4300"/>
      <c r="N42" s="4300"/>
      <c r="O42" s="655"/>
      <c r="P42" s="625"/>
    </row>
    <row r="43" spans="2:18" ht="13.5" customHeight="1" x14ac:dyDescent="0.2">
      <c r="B43" s="4320"/>
      <c r="C43" s="4321"/>
      <c r="D43" s="4321"/>
      <c r="E43" s="4321"/>
      <c r="F43" s="4321"/>
      <c r="G43" s="4321"/>
      <c r="H43" s="4321"/>
      <c r="I43" s="4321"/>
      <c r="J43" s="4321"/>
      <c r="K43" s="4321"/>
      <c r="L43" s="4321"/>
      <c r="M43" s="4321"/>
      <c r="N43" s="4321"/>
      <c r="O43" s="4321"/>
      <c r="P43" s="4322"/>
      <c r="R43" s="455"/>
    </row>
    <row r="44" spans="2:18" ht="13.5" customHeight="1" x14ac:dyDescent="0.2">
      <c r="B44" s="4320"/>
      <c r="C44" s="4321"/>
      <c r="D44" s="4221"/>
      <c r="E44" s="4221"/>
      <c r="F44" s="4221"/>
      <c r="G44" s="4221"/>
      <c r="H44" s="4230"/>
      <c r="I44" s="4230"/>
      <c r="J44" s="4230"/>
      <c r="K44" s="4230"/>
      <c r="L44" s="4230"/>
      <c r="M44" s="4230"/>
      <c r="N44" s="4230"/>
      <c r="O44" s="4230"/>
      <c r="P44" s="4323"/>
      <c r="R44" s="480"/>
    </row>
    <row r="45" spans="2:18" ht="10.5" customHeight="1" x14ac:dyDescent="0.2">
      <c r="B45" s="649"/>
      <c r="C45" s="651"/>
      <c r="D45" s="4300" t="s">
        <v>776</v>
      </c>
      <c r="E45" s="4300"/>
      <c r="F45" s="4300"/>
      <c r="G45" s="4300"/>
      <c r="H45" s="4321"/>
      <c r="I45" s="4321"/>
      <c r="J45" s="4321"/>
      <c r="K45" s="4321"/>
      <c r="L45" s="4321"/>
      <c r="M45" s="4321"/>
      <c r="N45" s="4321"/>
      <c r="O45" s="4321"/>
      <c r="P45" s="4322"/>
    </row>
    <row r="46" spans="2:18" ht="13.5" customHeight="1" x14ac:dyDescent="0.2">
      <c r="B46" s="4327"/>
      <c r="C46" s="4328"/>
      <c r="D46" s="652"/>
      <c r="E46" s="652"/>
      <c r="F46" s="652"/>
      <c r="G46" s="4312" t="s">
        <v>638</v>
      </c>
      <c r="H46" s="4312"/>
      <c r="I46" s="4312"/>
      <c r="J46" s="449"/>
      <c r="K46" s="4269" t="s">
        <v>637</v>
      </c>
      <c r="L46" s="4269"/>
      <c r="M46" s="4269"/>
      <c r="N46" s="4269"/>
      <c r="O46" s="4269"/>
      <c r="P46" s="4288"/>
    </row>
    <row r="47" spans="2:18" ht="8.1" customHeight="1" x14ac:dyDescent="0.2">
      <c r="B47" s="4249"/>
      <c r="C47" s="4240"/>
      <c r="D47" s="4240"/>
      <c r="E47" s="4240"/>
      <c r="F47" s="4240"/>
      <c r="G47" s="4240"/>
      <c r="H47" s="4240"/>
      <c r="I47" s="4240"/>
      <c r="J47" s="4240"/>
      <c r="K47" s="4240"/>
      <c r="L47" s="4240"/>
      <c r="M47" s="4240"/>
      <c r="N47" s="4240"/>
      <c r="O47" s="4240"/>
      <c r="P47" s="4250"/>
    </row>
    <row r="48" spans="2:18" ht="10.5" customHeight="1" x14ac:dyDescent="0.2">
      <c r="B48" s="454"/>
      <c r="C48" s="472"/>
      <c r="D48" s="472"/>
      <c r="E48" s="472"/>
      <c r="F48" s="472"/>
      <c r="G48" s="472"/>
      <c r="H48" s="472"/>
      <c r="I48" s="472"/>
      <c r="J48" s="472"/>
      <c r="K48" s="472"/>
      <c r="M48" s="645"/>
      <c r="N48" s="645"/>
      <c r="O48" s="645"/>
      <c r="P48" s="4292"/>
    </row>
    <row r="49" spans="1:16" ht="15" customHeight="1" x14ac:dyDescent="0.2">
      <c r="B49" s="4316"/>
      <c r="C49" s="4317"/>
      <c r="D49" s="4317"/>
      <c r="E49" s="4317"/>
      <c r="F49" s="4317"/>
      <c r="G49" s="4317"/>
      <c r="H49" s="4317"/>
      <c r="I49" s="472"/>
      <c r="J49" s="4284" t="s">
        <v>636</v>
      </c>
      <c r="K49" s="4284"/>
      <c r="L49" s="4284"/>
      <c r="M49" s="4284"/>
      <c r="N49" s="4284"/>
      <c r="O49" s="4284"/>
      <c r="P49" s="4292"/>
    </row>
    <row r="50" spans="1:16" ht="10.5" customHeight="1" x14ac:dyDescent="0.2">
      <c r="B50" s="4315"/>
      <c r="C50" s="4260"/>
      <c r="D50" s="4260"/>
      <c r="E50" s="4260"/>
      <c r="F50" s="472"/>
      <c r="G50" s="472"/>
      <c r="H50" s="472"/>
      <c r="I50" s="472"/>
      <c r="J50" s="472"/>
      <c r="K50" s="472"/>
      <c r="L50" s="645"/>
      <c r="M50" s="645"/>
      <c r="N50" s="645"/>
      <c r="O50" s="645"/>
      <c r="P50" s="4292"/>
    </row>
    <row r="51" spans="1:16" ht="15" customHeight="1" x14ac:dyDescent="0.2">
      <c r="B51" s="454"/>
      <c r="C51" s="4227"/>
      <c r="D51" s="4227"/>
      <c r="E51" s="381"/>
      <c r="F51" s="4311"/>
      <c r="G51" s="4311"/>
      <c r="H51" s="4240"/>
      <c r="I51" s="4240"/>
      <c r="J51" s="4240"/>
      <c r="K51" s="4240"/>
      <c r="L51" s="4263" t="s">
        <v>635</v>
      </c>
      <c r="M51" s="4263"/>
      <c r="N51" s="4263"/>
      <c r="O51" s="4263"/>
      <c r="P51" s="4264"/>
    </row>
    <row r="52" spans="1:16" ht="10.5" customHeight="1" x14ac:dyDescent="0.2">
      <c r="A52" s="453"/>
      <c r="B52" s="4259" t="s">
        <v>662</v>
      </c>
      <c r="C52" s="4266"/>
      <c r="D52" s="4266"/>
      <c r="E52" s="4266"/>
      <c r="F52" s="4265" t="s">
        <v>754</v>
      </c>
      <c r="G52" s="4265"/>
      <c r="H52" s="4265"/>
      <c r="I52" s="4240"/>
      <c r="J52" s="4240"/>
      <c r="K52" s="4240"/>
      <c r="L52" s="4240"/>
      <c r="M52" s="4240"/>
      <c r="N52" s="4240"/>
      <c r="O52" s="4240"/>
      <c r="P52" s="4250"/>
    </row>
    <row r="53" spans="1:16" ht="5.25" customHeight="1" x14ac:dyDescent="0.2">
      <c r="A53" s="447"/>
      <c r="B53" s="4249"/>
      <c r="C53" s="4240"/>
      <c r="D53" s="4240"/>
      <c r="E53" s="4240"/>
      <c r="F53" s="4240"/>
      <c r="G53" s="4240"/>
      <c r="H53" s="4240"/>
      <c r="I53" s="4240"/>
      <c r="J53" s="4240"/>
      <c r="K53" s="4240"/>
      <c r="L53" s="4240"/>
      <c r="M53" s="4240"/>
      <c r="N53" s="4240"/>
      <c r="O53" s="4240"/>
      <c r="P53" s="4250"/>
    </row>
    <row r="54" spans="1:16" ht="15" customHeight="1" x14ac:dyDescent="0.2">
      <c r="A54" s="447"/>
      <c r="B54" s="452"/>
      <c r="C54" s="4227"/>
      <c r="D54" s="4227"/>
      <c r="E54" s="381"/>
      <c r="F54" s="4311"/>
      <c r="G54" s="4311"/>
      <c r="H54" s="4270"/>
      <c r="I54" s="4270"/>
      <c r="J54" s="4269" t="s">
        <v>634</v>
      </c>
      <c r="K54" s="4269"/>
      <c r="L54" s="4263" t="s">
        <v>746</v>
      </c>
      <c r="M54" s="4263"/>
      <c r="N54" s="4263"/>
      <c r="O54" s="4263"/>
      <c r="P54" s="4264"/>
    </row>
    <row r="55" spans="1:16" ht="10.5" customHeight="1" x14ac:dyDescent="0.2">
      <c r="A55" s="447"/>
      <c r="B55" s="4259" t="s">
        <v>661</v>
      </c>
      <c r="C55" s="4260"/>
      <c r="D55" s="4260"/>
      <c r="E55" s="4260"/>
      <c r="F55" s="4271" t="s">
        <v>754</v>
      </c>
      <c r="G55" s="4271"/>
      <c r="H55" s="4271"/>
      <c r="I55" s="381"/>
      <c r="J55" s="4269"/>
      <c r="K55" s="4269"/>
      <c r="L55" s="4263"/>
      <c r="M55" s="4263"/>
      <c r="N55" s="4263"/>
      <c r="O55" s="4263"/>
      <c r="P55" s="4264"/>
    </row>
    <row r="56" spans="1:16" ht="5.25" customHeight="1" x14ac:dyDescent="0.2">
      <c r="A56" s="447"/>
      <c r="B56" s="4249"/>
      <c r="C56" s="4240"/>
      <c r="D56" s="4240"/>
      <c r="E56" s="4240"/>
      <c r="F56" s="4240"/>
      <c r="G56" s="4240"/>
      <c r="H56" s="4240"/>
      <c r="I56" s="4240"/>
      <c r="J56" s="4240"/>
      <c r="K56" s="4240"/>
      <c r="L56" s="4240"/>
      <c r="M56" s="4240"/>
      <c r="N56" s="4240"/>
      <c r="O56" s="4240"/>
      <c r="P56" s="4250"/>
    </row>
    <row r="57" spans="1:16" ht="15" customHeight="1" x14ac:dyDescent="0.2">
      <c r="A57" s="447"/>
      <c r="B57" s="451"/>
      <c r="C57" s="4227"/>
      <c r="D57" s="4227"/>
      <c r="E57" s="381"/>
      <c r="F57" s="4311"/>
      <c r="G57" s="4311"/>
      <c r="H57" s="4287"/>
      <c r="I57" s="4287"/>
      <c r="J57" s="449"/>
      <c r="K57" s="4269" t="s">
        <v>88</v>
      </c>
      <c r="L57" s="4269"/>
      <c r="M57" s="4269"/>
      <c r="N57" s="4269"/>
      <c r="O57" s="4269"/>
      <c r="P57" s="4288"/>
    </row>
    <row r="58" spans="1:16" ht="10.5" customHeight="1" x14ac:dyDescent="0.2">
      <c r="A58" s="447"/>
      <c r="B58" s="4259" t="s">
        <v>660</v>
      </c>
      <c r="C58" s="4260"/>
      <c r="D58" s="4260"/>
      <c r="E58" s="4260"/>
      <c r="F58" s="4271" t="s">
        <v>754</v>
      </c>
      <c r="G58" s="4271"/>
      <c r="H58" s="4271"/>
      <c r="I58" s="4240"/>
      <c r="J58" s="4240"/>
      <c r="K58" s="4240"/>
      <c r="L58" s="4240"/>
      <c r="M58" s="4240"/>
      <c r="N58" s="4240"/>
      <c r="O58" s="4240"/>
      <c r="P58" s="4250"/>
    </row>
    <row r="59" spans="1:16" ht="10.5" customHeight="1" x14ac:dyDescent="0.2">
      <c r="A59" s="447"/>
      <c r="B59" s="4249"/>
      <c r="C59" s="4240"/>
      <c r="D59" s="4240"/>
      <c r="E59" s="4240"/>
      <c r="F59" s="4240"/>
      <c r="G59" s="4240"/>
      <c r="H59" s="4240"/>
      <c r="I59" s="4240"/>
      <c r="J59" s="4285" t="s">
        <v>633</v>
      </c>
      <c r="K59" s="4285"/>
      <c r="L59" s="4285"/>
      <c r="M59" s="4285"/>
      <c r="N59" s="4285"/>
      <c r="O59" s="4285"/>
      <c r="P59" s="4286"/>
    </row>
    <row r="60" spans="1:16" ht="10.5" customHeight="1" x14ac:dyDescent="0.2">
      <c r="A60" s="447"/>
      <c r="B60" s="4249"/>
      <c r="C60" s="4240"/>
      <c r="D60" s="4240"/>
      <c r="E60" s="4240"/>
      <c r="F60" s="4240"/>
      <c r="G60" s="4240"/>
      <c r="H60" s="4240"/>
      <c r="I60" s="4240"/>
      <c r="J60" s="4285"/>
      <c r="K60" s="4285"/>
      <c r="L60" s="4285"/>
      <c r="M60" s="4285"/>
      <c r="N60" s="4285"/>
      <c r="O60" s="4285"/>
      <c r="P60" s="4286"/>
    </row>
    <row r="61" spans="1:16" ht="3" customHeight="1" x14ac:dyDescent="0.2">
      <c r="A61" s="447"/>
      <c r="B61" s="4249"/>
      <c r="C61" s="4240"/>
      <c r="D61" s="4240"/>
      <c r="E61" s="4240"/>
      <c r="F61" s="4240"/>
      <c r="G61" s="4240"/>
      <c r="H61" s="4240"/>
      <c r="I61" s="4240"/>
      <c r="J61" s="4240"/>
      <c r="K61" s="4240"/>
      <c r="L61" s="4240"/>
      <c r="M61" s="4240"/>
      <c r="N61" s="4240"/>
      <c r="O61" s="4240"/>
      <c r="P61" s="4250"/>
    </row>
    <row r="62" spans="1:16" ht="15.75" customHeight="1" thickBot="1" x14ac:dyDescent="0.25">
      <c r="A62" s="447"/>
      <c r="B62" s="4241"/>
      <c r="C62" s="4242"/>
      <c r="D62" s="4242"/>
      <c r="E62" s="4242"/>
      <c r="F62" s="4242"/>
      <c r="G62" s="4242"/>
      <c r="H62" s="4242"/>
      <c r="I62" s="4242"/>
      <c r="J62" s="4242"/>
      <c r="K62" s="4242"/>
      <c r="L62" s="4242"/>
      <c r="M62" s="4242"/>
      <c r="N62" s="4242"/>
      <c r="O62" s="4242"/>
      <c r="P62" s="4243"/>
    </row>
    <row r="63" spans="1:16" ht="4.5" customHeight="1" x14ac:dyDescent="0.2">
      <c r="B63" s="4255"/>
      <c r="C63" s="4256"/>
      <c r="D63" s="4256"/>
      <c r="E63" s="4256"/>
      <c r="F63" s="4256"/>
      <c r="G63" s="4256"/>
      <c r="H63" s="4256"/>
      <c r="I63" s="4256"/>
      <c r="J63" s="4256"/>
      <c r="K63" s="4256"/>
      <c r="L63" s="4256"/>
      <c r="M63" s="4256"/>
      <c r="N63" s="4256"/>
      <c r="O63" s="4256"/>
      <c r="P63" s="4257"/>
    </row>
    <row r="64" spans="1:16" ht="18" customHeight="1" x14ac:dyDescent="0.2">
      <c r="B64" s="4273" t="s">
        <v>632</v>
      </c>
      <c r="C64" s="4274"/>
      <c r="D64" s="4275">
        <f>Tabelle1!G10</f>
        <v>0</v>
      </c>
      <c r="E64" s="4275"/>
      <c r="F64" s="4275"/>
      <c r="G64" s="4275"/>
      <c r="H64" s="4275"/>
      <c r="I64" s="4275"/>
      <c r="J64" s="4240"/>
      <c r="K64" s="4240"/>
      <c r="L64" s="4240"/>
      <c r="M64" s="4240"/>
      <c r="N64" s="4240"/>
      <c r="O64" s="4240"/>
      <c r="P64" s="4250"/>
    </row>
    <row r="65" spans="2:16" ht="4.5" customHeight="1" x14ac:dyDescent="0.2">
      <c r="B65" s="4249"/>
      <c r="C65" s="4240"/>
      <c r="D65" s="4240"/>
      <c r="E65" s="4240"/>
      <c r="F65" s="4240"/>
      <c r="G65" s="4240"/>
      <c r="H65" s="4240"/>
      <c r="I65" s="4240"/>
      <c r="J65" s="4240"/>
      <c r="K65" s="4240"/>
      <c r="L65" s="4240"/>
      <c r="M65" s="4240"/>
      <c r="N65" s="4240"/>
      <c r="O65" s="4240"/>
      <c r="P65" s="4250"/>
    </row>
    <row r="66" spans="2:16" ht="18" customHeight="1" x14ac:dyDescent="0.2">
      <c r="B66" s="4273" t="s">
        <v>631</v>
      </c>
      <c r="C66" s="4274"/>
      <c r="D66" s="4277"/>
      <c r="E66" s="4278"/>
      <c r="F66" s="4278"/>
      <c r="G66" s="381"/>
      <c r="H66" s="381"/>
      <c r="I66" s="381"/>
      <c r="J66" s="448" t="s">
        <v>630</v>
      </c>
      <c r="K66" s="4276"/>
      <c r="L66" s="4276"/>
      <c r="M66" s="4276"/>
      <c r="N66" s="4276"/>
      <c r="O66" s="4276"/>
      <c r="P66" s="447"/>
    </row>
    <row r="67" spans="2:16" ht="4.5" customHeight="1" thickBot="1" x14ac:dyDescent="0.25">
      <c r="B67" s="4241"/>
      <c r="C67" s="4242"/>
      <c r="D67" s="4242"/>
      <c r="E67" s="4242"/>
      <c r="F67" s="4242"/>
      <c r="G67" s="4242"/>
      <c r="H67" s="4242"/>
      <c r="I67" s="4242"/>
      <c r="J67" s="4242"/>
      <c r="K67" s="4242"/>
      <c r="L67" s="4242"/>
      <c r="M67" s="4242"/>
      <c r="N67" s="4242"/>
      <c r="O67" s="4242"/>
      <c r="P67" s="4243"/>
    </row>
    <row r="68" spans="2:16" ht="8.1" customHeight="1" x14ac:dyDescent="0.2"/>
    <row r="69" spans="2:16" ht="8.1" customHeight="1" x14ac:dyDescent="0.2"/>
    <row r="70" spans="2:16" ht="8.1" customHeight="1" x14ac:dyDescent="0.2"/>
    <row r="71" spans="2:16" ht="8.1" customHeight="1" x14ac:dyDescent="0.2"/>
    <row r="72" spans="2:16" ht="8.1" customHeight="1" x14ac:dyDescent="0.2"/>
    <row r="73" spans="2:16" ht="8.1" customHeight="1" x14ac:dyDescent="0.2"/>
    <row r="74" spans="2:16" ht="8.1" customHeight="1" x14ac:dyDescent="0.2"/>
    <row r="75" spans="2:16" ht="8.1" customHeight="1" x14ac:dyDescent="0.2"/>
    <row r="76" spans="2:16" ht="8.1" customHeight="1" x14ac:dyDescent="0.2"/>
    <row r="77" spans="2:16" ht="8.1" customHeight="1" x14ac:dyDescent="0.2"/>
    <row r="78" spans="2:16" ht="8.1" customHeight="1" x14ac:dyDescent="0.2"/>
    <row r="79" spans="2:16" ht="8.1" customHeight="1" x14ac:dyDescent="0.2"/>
    <row r="80" spans="2:16" ht="8.1" customHeight="1" x14ac:dyDescent="0.2"/>
    <row r="81" ht="8.1" customHeight="1" x14ac:dyDescent="0.2"/>
    <row r="82" ht="8.1" customHeight="1" x14ac:dyDescent="0.2"/>
    <row r="83" ht="8.1" customHeight="1" x14ac:dyDescent="0.2"/>
    <row r="84" ht="8.1" customHeight="1" x14ac:dyDescent="0.2"/>
    <row r="85" ht="8.1" customHeight="1" x14ac:dyDescent="0.2"/>
    <row r="86" ht="8.1" customHeight="1" x14ac:dyDescent="0.2"/>
    <row r="87" ht="8.1" customHeight="1" x14ac:dyDescent="0.2"/>
    <row r="88" ht="8.1" customHeight="1" x14ac:dyDescent="0.2"/>
    <row r="89" ht="8.1" customHeight="1" x14ac:dyDescent="0.2"/>
    <row r="90" ht="8.1" customHeight="1" x14ac:dyDescent="0.2"/>
    <row r="91" ht="8.1" customHeight="1" x14ac:dyDescent="0.2"/>
  </sheetData>
  <sheetProtection algorithmName="SHA-512" hashValue="TyArkDESxGzXoRX/nzbq0aEgUR2WTbxE8mBTnr1iq3Kt2zy8blYgUqtEH8a28bYnjJcshcS0O0j10Wu6j0g+5g==" saltValue="/4Ycunp3L0nGJa6Bt0RU2g==" spinCount="100000" sheet="1" objects="1" scenarios="1" selectLockedCells="1"/>
  <mergeCells count="134">
    <mergeCell ref="B41:C41"/>
    <mergeCell ref="B43:P43"/>
    <mergeCell ref="B44:C44"/>
    <mergeCell ref="H44:P44"/>
    <mergeCell ref="H45:P45"/>
    <mergeCell ref="H33:I34"/>
    <mergeCell ref="J49:O49"/>
    <mergeCell ref="I58:P58"/>
    <mergeCell ref="B61:P62"/>
    <mergeCell ref="B59:I60"/>
    <mergeCell ref="J59:P60"/>
    <mergeCell ref="F58:H58"/>
    <mergeCell ref="B58:E58"/>
    <mergeCell ref="C57:D57"/>
    <mergeCell ref="B55:E55"/>
    <mergeCell ref="F57:G57"/>
    <mergeCell ref="C54:D54"/>
    <mergeCell ref="F51:G51"/>
    <mergeCell ref="B46:C46"/>
    <mergeCell ref="B47:P47"/>
    <mergeCell ref="P48:P50"/>
    <mergeCell ref="B56:P56"/>
    <mergeCell ref="H57:I57"/>
    <mergeCell ref="J54:K55"/>
    <mergeCell ref="B67:P67"/>
    <mergeCell ref="B63:P63"/>
    <mergeCell ref="B64:C64"/>
    <mergeCell ref="B66:C66"/>
    <mergeCell ref="D64:I64"/>
    <mergeCell ref="J64:P64"/>
    <mergeCell ref="K66:O66"/>
    <mergeCell ref="D66:F66"/>
    <mergeCell ref="B65:P65"/>
    <mergeCell ref="H54:I54"/>
    <mergeCell ref="L54:P55"/>
    <mergeCell ref="K57:P57"/>
    <mergeCell ref="F55:H55"/>
    <mergeCell ref="F54:G54"/>
    <mergeCell ref="K46:P46"/>
    <mergeCell ref="G46:I46"/>
    <mergeCell ref="D45:G45"/>
    <mergeCell ref="B33:C34"/>
    <mergeCell ref="F33:F34"/>
    <mergeCell ref="B53:P53"/>
    <mergeCell ref="F52:H52"/>
    <mergeCell ref="B52:E52"/>
    <mergeCell ref="C51:D51"/>
    <mergeCell ref="B36:P36"/>
    <mergeCell ref="N38:P39"/>
    <mergeCell ref="H38:J39"/>
    <mergeCell ref="B50:E50"/>
    <mergeCell ref="B49:H49"/>
    <mergeCell ref="H51:K51"/>
    <mergeCell ref="L51:P51"/>
    <mergeCell ref="I52:P52"/>
    <mergeCell ref="K38:M38"/>
    <mergeCell ref="M37:P37"/>
    <mergeCell ref="B2:P2"/>
    <mergeCell ref="B3:D3"/>
    <mergeCell ref="D7:E7"/>
    <mergeCell ref="E19:F19"/>
    <mergeCell ref="H18:M18"/>
    <mergeCell ref="J19:K19"/>
    <mergeCell ref="L23:M23"/>
    <mergeCell ref="E17:F17"/>
    <mergeCell ref="E18:F18"/>
    <mergeCell ref="E20:F20"/>
    <mergeCell ref="E11:F11"/>
    <mergeCell ref="D15:G15"/>
    <mergeCell ref="B28:C28"/>
    <mergeCell ref="J17:K17"/>
    <mergeCell ref="H20:M20"/>
    <mergeCell ref="L11:M11"/>
    <mergeCell ref="J12:K12"/>
    <mergeCell ref="J28:L29"/>
    <mergeCell ref="K3:O3"/>
    <mergeCell ref="K5:O5"/>
    <mergeCell ref="L7:O7"/>
    <mergeCell ref="F3:I3"/>
    <mergeCell ref="E16:M16"/>
    <mergeCell ref="H17:I17"/>
    <mergeCell ref="L19:M19"/>
    <mergeCell ref="H15:M15"/>
    <mergeCell ref="H19:I19"/>
    <mergeCell ref="L17:M17"/>
    <mergeCell ref="E12:F12"/>
    <mergeCell ref="K1:P1"/>
    <mergeCell ref="I30:P31"/>
    <mergeCell ref="G32:J32"/>
    <mergeCell ref="H24:M24"/>
    <mergeCell ref="H23:I23"/>
    <mergeCell ref="J23:K23"/>
    <mergeCell ref="D33:D34"/>
    <mergeCell ref="E33:E34"/>
    <mergeCell ref="E23:F23"/>
    <mergeCell ref="E24:F24"/>
    <mergeCell ref="E21:F21"/>
    <mergeCell ref="E22:F22"/>
    <mergeCell ref="H14:I14"/>
    <mergeCell ref="B1:E1"/>
    <mergeCell ref="F1:J1"/>
    <mergeCell ref="B29:C29"/>
    <mergeCell ref="F5:I5"/>
    <mergeCell ref="B4:P4"/>
    <mergeCell ref="B5:D5"/>
    <mergeCell ref="J14:K14"/>
    <mergeCell ref="B6:P6"/>
    <mergeCell ref="J21:K21"/>
    <mergeCell ref="L21:M21"/>
    <mergeCell ref="B32:C32"/>
    <mergeCell ref="D42:G42"/>
    <mergeCell ref="B40:P40"/>
    <mergeCell ref="D37:F37"/>
    <mergeCell ref="D38:G38"/>
    <mergeCell ref="D41:G41"/>
    <mergeCell ref="D44:G44"/>
    <mergeCell ref="G7:I7"/>
    <mergeCell ref="E14:F14"/>
    <mergeCell ref="E13:F13"/>
    <mergeCell ref="H13:M13"/>
    <mergeCell ref="H10:M10"/>
    <mergeCell ref="H11:I11"/>
    <mergeCell ref="B8:P8"/>
    <mergeCell ref="L12:M12"/>
    <mergeCell ref="L14:M14"/>
    <mergeCell ref="B9:P9"/>
    <mergeCell ref="J11:K11"/>
    <mergeCell ref="H12:I12"/>
    <mergeCell ref="K41:N41"/>
    <mergeCell ref="K42:N42"/>
    <mergeCell ref="H21:I21"/>
    <mergeCell ref="H22:M22"/>
    <mergeCell ref="D39:G39"/>
    <mergeCell ref="K39:M39"/>
  </mergeCells>
  <dataValidations count="10">
    <dataValidation type="list" allowBlank="1" showInputMessage="1" showErrorMessage="1" promptTitle="MeLo-ID für 2-R-Zähler" prompt="Auswahl durch Netzbetreiber!" sqref="D37:F37">
      <formula1>"DE00077599310,DE00073099310"</formula1>
    </dataValidation>
    <dataValidation type="list" allowBlank="1" showInputMessage="1" showErrorMessage="1" sqref="J57">
      <formula1>" ,50,63,80,100,125,160,200,224"</formula1>
    </dataValidation>
    <dataValidation allowBlank="1" showErrorMessage="1" sqref="F27"/>
    <dataValidation type="list" allowBlank="1" showInputMessage="1" showErrorMessage="1" promptTitle="Angaben zum RCD" prompt="Hier bitte den Bemessungsstrom des RCD angeben!" sqref="D32">
      <formula1>"10 A,16 A,20 A,25 A,32 A,40 A,63 A"</formula1>
    </dataValidation>
    <dataValidation type="list" allowBlank="1" showInputMessage="1" showErrorMessage="1" promptTitle="Angaben zum RCD" prompt="Hier bitte die Anzahl der geschaltenen Leiter_x000a_  - L &amp; N bedeutet 2polig,_x000a_  - 3xL &amp; N bedeutet 4polig_x000a_angeben!" sqref="F32">
      <formula1>"2polig,4polig"</formula1>
    </dataValidation>
    <dataValidation type="list" allowBlank="1" showInputMessage="1" showErrorMessage="1" promptTitle="Angaben zum RCD" prompt="Hier bitte den Bemessungsdifferenzstrom des RCD angeben!" sqref="E32">
      <formula1>"10 mA,30 mA,100 mA,300 mA,500 mA,1 A"</formula1>
    </dataValidation>
    <dataValidation allowBlank="1" showInputMessage="1" showErrorMessage="1" promptTitle="Eingabe MaLo-ID Netznutzung" prompt="Eingabe durch Netzbetreiber!" sqref="D41:G41"/>
    <dataValidation allowBlank="1" showInputMessage="1" showErrorMessage="1" promptTitle="Eingabe MaLo-ID Einspeisung" prompt="Eingabe durch Netzbetreiber!" sqref="D44:G44"/>
    <dataValidation allowBlank="1" showInputMessage="1" showErrorMessage="1" promptTitle="Eingabe MeLo-ID 2-R-Zähler" prompt="Eingabe durch Netzbetreiber!" sqref="D38:G38"/>
    <dataValidation type="list" allowBlank="1" showInputMessage="1" showErrorMessage="1" sqref="J46">
      <formula1>"  ,16,20,25,35,50,63,80,100,125,160,"</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4277" r:id="rId5" name="Check Box 5">
              <controlPr defaultSize="0" autoFill="0" autoLine="0" autoPict="0">
                <anchor moveWithCells="1" sizeWithCells="1">
                  <from>
                    <xdr:col>7</xdr:col>
                    <xdr:colOff>76200</xdr:colOff>
                    <xdr:row>28</xdr:row>
                    <xdr:rowOff>85725</xdr:rowOff>
                  </from>
                  <to>
                    <xdr:col>7</xdr:col>
                    <xdr:colOff>400050</xdr:colOff>
                    <xdr:row>31</xdr:row>
                    <xdr:rowOff>19050</xdr:rowOff>
                  </to>
                </anchor>
              </controlPr>
            </control>
          </mc:Choice>
        </mc:AlternateContent>
        <mc:AlternateContent xmlns:mc="http://schemas.openxmlformats.org/markup-compatibility/2006">
          <mc:Choice Requires="x14">
            <control shapeId="54278" r:id="rId6" name="Check Box 6">
              <controlPr defaultSize="0" autoFill="0" autoLine="0" autoPict="0">
                <anchor moveWithCells="1">
                  <from>
                    <xdr:col>1</xdr:col>
                    <xdr:colOff>66675</xdr:colOff>
                    <xdr:row>23</xdr:row>
                    <xdr:rowOff>28575</xdr:rowOff>
                  </from>
                  <to>
                    <xdr:col>1</xdr:col>
                    <xdr:colOff>409575</xdr:colOff>
                    <xdr:row>24</xdr:row>
                    <xdr:rowOff>123825</xdr:rowOff>
                  </to>
                </anchor>
              </controlPr>
            </control>
          </mc:Choice>
        </mc:AlternateContent>
        <mc:AlternateContent xmlns:mc="http://schemas.openxmlformats.org/markup-compatibility/2006">
          <mc:Choice Requires="x14">
            <control shapeId="54279" r:id="rId7" name="Check Box 7">
              <controlPr defaultSize="0" autoFill="0" autoLine="0" autoPict="0">
                <anchor moveWithCells="1">
                  <from>
                    <xdr:col>1</xdr:col>
                    <xdr:colOff>381000</xdr:colOff>
                    <xdr:row>23</xdr:row>
                    <xdr:rowOff>47625</xdr:rowOff>
                  </from>
                  <to>
                    <xdr:col>2</xdr:col>
                    <xdr:colOff>276225</xdr:colOff>
                    <xdr:row>24</xdr:row>
                    <xdr:rowOff>95250</xdr:rowOff>
                  </to>
                </anchor>
              </controlPr>
            </control>
          </mc:Choice>
        </mc:AlternateContent>
        <mc:AlternateContent xmlns:mc="http://schemas.openxmlformats.org/markup-compatibility/2006">
          <mc:Choice Requires="x14">
            <control shapeId="54280" r:id="rId8" name="Check Box 8">
              <controlPr defaultSize="0" autoFill="0" autoLine="0" autoPict="0">
                <anchor moveWithCells="1">
                  <from>
                    <xdr:col>2</xdr:col>
                    <xdr:colOff>285750</xdr:colOff>
                    <xdr:row>23</xdr:row>
                    <xdr:rowOff>28575</xdr:rowOff>
                  </from>
                  <to>
                    <xdr:col>3</xdr:col>
                    <xdr:colOff>200025</xdr:colOff>
                    <xdr:row>24</xdr:row>
                    <xdr:rowOff>123825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tabColor indexed="31"/>
    <pageSetUpPr autoPageBreaks="0"/>
  </sheetPr>
  <dimension ref="A1:R91"/>
  <sheetViews>
    <sheetView showGridLines="0" showRowColHeaders="0" showZeros="0" showOutlineSymbols="0" zoomScaleNormal="100" zoomScaleSheetLayoutView="100" workbookViewId="0">
      <pane xSplit="1" ySplit="8" topLeftCell="B15" activePane="bottomRight" state="frozen"/>
      <selection pane="topRight" activeCell="B1" sqref="B1"/>
      <selection pane="bottomLeft" activeCell="A9" sqref="A9"/>
      <selection pane="bottomRight" activeCell="D38" sqref="D38:F38"/>
    </sheetView>
  </sheetViews>
  <sheetFormatPr baseColWidth="10" defaultRowHeight="12.75" x14ac:dyDescent="0.2"/>
  <cols>
    <col min="1" max="1" width="30.42578125" style="228" customWidth="1"/>
    <col min="2" max="13" width="6.7109375" style="228" customWidth="1"/>
    <col min="14" max="14" width="0.85546875" style="228" customWidth="1"/>
    <col min="15" max="15" width="6.28515625" style="228" customWidth="1"/>
    <col min="16" max="16" width="1.7109375" style="228" customWidth="1"/>
    <col min="17" max="16384" width="11.42578125" style="228"/>
  </cols>
  <sheetData>
    <row r="1" spans="2:16" x14ac:dyDescent="0.2">
      <c r="B1" s="4255" t="s">
        <v>659</v>
      </c>
      <c r="C1" s="4256"/>
      <c r="D1" s="4256"/>
      <c r="E1" s="4256"/>
      <c r="F1" s="4256" t="s">
        <v>658</v>
      </c>
      <c r="G1" s="4256"/>
      <c r="H1" s="4256"/>
      <c r="I1" s="4256"/>
      <c r="J1" s="4256"/>
      <c r="K1" s="4256" t="s">
        <v>657</v>
      </c>
      <c r="L1" s="4256"/>
      <c r="M1" s="4256"/>
      <c r="N1" s="4256"/>
      <c r="O1" s="4256"/>
      <c r="P1" s="4257"/>
    </row>
    <row r="2" spans="2:16" ht="4.5" customHeight="1" x14ac:dyDescent="0.2">
      <c r="B2" s="4249"/>
      <c r="C2" s="4240"/>
      <c r="D2" s="4240"/>
      <c r="E2" s="4240"/>
      <c r="F2" s="4240"/>
      <c r="G2" s="4240"/>
      <c r="H2" s="4240"/>
      <c r="I2" s="4240"/>
      <c r="J2" s="4240"/>
      <c r="K2" s="4240"/>
      <c r="L2" s="4240"/>
      <c r="M2" s="4240"/>
      <c r="N2" s="4240"/>
      <c r="O2" s="4240"/>
      <c r="P2" s="4250"/>
    </row>
    <row r="3" spans="2:16" ht="13.5" customHeight="1" x14ac:dyDescent="0.2">
      <c r="B3" s="4238"/>
      <c r="C3" s="4239"/>
      <c r="D3" s="4239"/>
      <c r="E3" s="381"/>
      <c r="F3" s="4234">
        <f>Tabelle1!C9</f>
        <v>0</v>
      </c>
      <c r="G3" s="4234"/>
      <c r="H3" s="4234"/>
      <c r="I3" s="4234"/>
      <c r="J3" s="381"/>
      <c r="K3" s="4234">
        <f>Tabelle1!C10</f>
        <v>0</v>
      </c>
      <c r="L3" s="4234"/>
      <c r="M3" s="4234"/>
      <c r="N3" s="4234"/>
      <c r="O3" s="4234"/>
      <c r="P3" s="447"/>
    </row>
    <row r="4" spans="2:16" ht="4.5" customHeight="1" x14ac:dyDescent="0.2">
      <c r="B4" s="4249"/>
      <c r="C4" s="4240"/>
      <c r="D4" s="4240"/>
      <c r="E4" s="4240"/>
      <c r="F4" s="4240"/>
      <c r="G4" s="4240"/>
      <c r="H4" s="4240"/>
      <c r="I4" s="4240"/>
      <c r="J4" s="4240"/>
      <c r="K4" s="4240"/>
      <c r="L4" s="4240"/>
      <c r="M4" s="4240"/>
      <c r="N4" s="4240"/>
      <c r="O4" s="4240"/>
      <c r="P4" s="4250"/>
    </row>
    <row r="5" spans="2:16" ht="13.5" customHeight="1" x14ac:dyDescent="0.2">
      <c r="B5" s="4238"/>
      <c r="C5" s="4239"/>
      <c r="D5" s="4239"/>
      <c r="E5" s="381"/>
      <c r="F5" s="4234">
        <f>Tabelle1!D9</f>
        <v>0</v>
      </c>
      <c r="G5" s="4234"/>
      <c r="H5" s="4234"/>
      <c r="I5" s="4234"/>
      <c r="J5" s="381"/>
      <c r="K5" s="4234">
        <f>Tabelle1!D10</f>
        <v>0</v>
      </c>
      <c r="L5" s="4234"/>
      <c r="M5" s="4234"/>
      <c r="N5" s="4234"/>
      <c r="O5" s="4234"/>
      <c r="P5" s="447"/>
    </row>
    <row r="6" spans="2:16" ht="4.5" customHeight="1" x14ac:dyDescent="0.2">
      <c r="B6" s="4249"/>
      <c r="C6" s="4240"/>
      <c r="D6" s="4240"/>
      <c r="E6" s="4240"/>
      <c r="F6" s="4240"/>
      <c r="G6" s="4240"/>
      <c r="H6" s="4240"/>
      <c r="I6" s="4240"/>
      <c r="J6" s="4240"/>
      <c r="K6" s="4240"/>
      <c r="L6" s="4240"/>
      <c r="M6" s="4240"/>
      <c r="N6" s="4240"/>
      <c r="O6" s="4240"/>
      <c r="P6" s="4250"/>
    </row>
    <row r="7" spans="2:16" ht="13.5" customHeight="1" x14ac:dyDescent="0.2">
      <c r="B7" s="498" t="s">
        <v>656</v>
      </c>
      <c r="C7" s="497"/>
      <c r="D7" s="4240"/>
      <c r="E7" s="4240"/>
      <c r="F7" s="496">
        <f>Tabelle1!F9</f>
        <v>0</v>
      </c>
      <c r="G7" s="4234">
        <f>Tabelle1!G9</f>
        <v>0</v>
      </c>
      <c r="H7" s="4234"/>
      <c r="I7" s="4234"/>
      <c r="J7" s="381"/>
      <c r="K7" s="496">
        <f>Tabelle1!F10</f>
        <v>0</v>
      </c>
      <c r="L7" s="4234">
        <f>Tabelle1!G10</f>
        <v>0</v>
      </c>
      <c r="M7" s="4234"/>
      <c r="N7" s="4234"/>
      <c r="O7" s="4234"/>
      <c r="P7" s="447"/>
    </row>
    <row r="8" spans="2:16" ht="7.5" customHeight="1" thickBot="1" x14ac:dyDescent="0.25">
      <c r="B8" s="4241"/>
      <c r="C8" s="4242"/>
      <c r="D8" s="4242"/>
      <c r="E8" s="4242"/>
      <c r="F8" s="4242"/>
      <c r="G8" s="4242"/>
      <c r="H8" s="4242"/>
      <c r="I8" s="4242"/>
      <c r="J8" s="4242"/>
      <c r="K8" s="4242"/>
      <c r="L8" s="4242"/>
      <c r="M8" s="4242"/>
      <c r="N8" s="4242"/>
      <c r="O8" s="4242"/>
      <c r="P8" s="4243"/>
    </row>
    <row r="9" spans="2:16" s="233" customFormat="1" ht="18" customHeight="1" x14ac:dyDescent="0.2">
      <c r="B9" s="4235" t="s">
        <v>655</v>
      </c>
      <c r="C9" s="4236"/>
      <c r="D9" s="4236"/>
      <c r="E9" s="4236"/>
      <c r="F9" s="4236"/>
      <c r="G9" s="4236"/>
      <c r="H9" s="4236"/>
      <c r="I9" s="4236"/>
      <c r="J9" s="4236"/>
      <c r="K9" s="4236"/>
      <c r="L9" s="4236"/>
      <c r="M9" s="4236"/>
      <c r="N9" s="4236"/>
      <c r="O9" s="4236"/>
      <c r="P9" s="4237"/>
    </row>
    <row r="10" spans="2:16" ht="12" customHeight="1" x14ac:dyDescent="0.2">
      <c r="B10" s="454"/>
      <c r="C10" s="472"/>
      <c r="D10" s="472"/>
      <c r="E10" s="495" t="s">
        <v>654</v>
      </c>
      <c r="F10" s="472"/>
      <c r="G10" s="472"/>
      <c r="H10" s="4246" t="s">
        <v>653</v>
      </c>
      <c r="I10" s="4246"/>
      <c r="J10" s="4246"/>
      <c r="K10" s="4246"/>
      <c r="L10" s="4246"/>
      <c r="M10" s="4246"/>
      <c r="N10" s="472"/>
      <c r="O10" s="472"/>
      <c r="P10" s="453"/>
    </row>
    <row r="11" spans="2:16" ht="16.5" customHeight="1" x14ac:dyDescent="0.2">
      <c r="B11" s="454"/>
      <c r="C11" s="472"/>
      <c r="D11" s="472"/>
      <c r="E11" s="4247"/>
      <c r="F11" s="4248"/>
      <c r="G11" s="472"/>
      <c r="H11" s="4247" t="s">
        <v>18</v>
      </c>
      <c r="I11" s="4248"/>
      <c r="J11" s="4251" t="s">
        <v>19</v>
      </c>
      <c r="K11" s="4252"/>
      <c r="L11" s="4247" t="s">
        <v>20</v>
      </c>
      <c r="M11" s="4248"/>
      <c r="N11" s="472"/>
      <c r="O11" s="472"/>
      <c r="P11" s="453"/>
    </row>
    <row r="12" spans="2:16" ht="16.5" customHeight="1" x14ac:dyDescent="0.2">
      <c r="B12" s="454"/>
      <c r="C12" s="472"/>
      <c r="D12" s="472"/>
      <c r="E12" s="4244"/>
      <c r="F12" s="4245"/>
      <c r="G12" s="472"/>
      <c r="H12" s="4244"/>
      <c r="I12" s="4245"/>
      <c r="J12" s="4253"/>
      <c r="K12" s="4254"/>
      <c r="L12" s="4244"/>
      <c r="M12" s="4245"/>
      <c r="N12" s="472"/>
      <c r="O12" s="472"/>
      <c r="P12" s="453"/>
    </row>
    <row r="13" spans="2:16" ht="10.5" customHeight="1" x14ac:dyDescent="0.2">
      <c r="B13" s="454"/>
      <c r="C13" s="472"/>
      <c r="E13" s="4218" t="s">
        <v>652</v>
      </c>
      <c r="F13" s="4219"/>
      <c r="G13" s="472"/>
      <c r="H13" s="4226" t="s">
        <v>652</v>
      </c>
      <c r="I13" s="4226"/>
      <c r="J13" s="4226"/>
      <c r="K13" s="4226"/>
      <c r="L13" s="4226"/>
      <c r="M13" s="4226"/>
      <c r="N13" s="472"/>
      <c r="O13" s="472"/>
      <c r="P13" s="453"/>
    </row>
    <row r="14" spans="2:16" s="480" customFormat="1" ht="16.5" customHeight="1" x14ac:dyDescent="0.2">
      <c r="B14" s="454"/>
      <c r="C14" s="472"/>
      <c r="E14" s="4227"/>
      <c r="F14" s="4227"/>
      <c r="H14" s="4227"/>
      <c r="I14" s="4227"/>
      <c r="J14" s="4232"/>
      <c r="K14" s="4233"/>
      <c r="L14" s="4227"/>
      <c r="M14" s="4227"/>
      <c r="P14" s="453"/>
    </row>
    <row r="15" spans="2:16" ht="10.5" customHeight="1" x14ac:dyDescent="0.2">
      <c r="B15" s="454"/>
      <c r="C15" s="472"/>
      <c r="D15" s="4228" t="s">
        <v>651</v>
      </c>
      <c r="E15" s="4228"/>
      <c r="F15" s="4228"/>
      <c r="G15" s="4228"/>
      <c r="H15" s="4226" t="s">
        <v>651</v>
      </c>
      <c r="I15" s="4226"/>
      <c r="J15" s="4226"/>
      <c r="K15" s="4226"/>
      <c r="L15" s="4226"/>
      <c r="M15" s="4226"/>
      <c r="P15" s="453"/>
    </row>
    <row r="16" spans="2:16" s="394" customFormat="1" ht="15" customHeight="1" x14ac:dyDescent="0.2">
      <c r="B16" s="454"/>
      <c r="C16" s="472"/>
      <c r="E16" s="4231" t="s">
        <v>670</v>
      </c>
      <c r="F16" s="4231"/>
      <c r="G16" s="4231"/>
      <c r="H16" s="4231"/>
      <c r="I16" s="4231"/>
      <c r="J16" s="4231"/>
      <c r="K16" s="4231"/>
      <c r="L16" s="4231"/>
      <c r="M16" s="4231"/>
      <c r="N16" s="472"/>
      <c r="O16" s="472"/>
      <c r="P16" s="453"/>
    </row>
    <row r="17" spans="1:18" ht="16.5" customHeight="1" x14ac:dyDescent="0.2">
      <c r="B17" s="454"/>
      <c r="C17" s="472"/>
      <c r="E17" s="4310"/>
      <c r="F17" s="4310"/>
      <c r="G17" s="472"/>
      <c r="H17" s="4310"/>
      <c r="I17" s="4310"/>
      <c r="J17" s="4307"/>
      <c r="K17" s="4308"/>
      <c r="L17" s="4310"/>
      <c r="M17" s="4310"/>
      <c r="N17" s="472"/>
      <c r="O17" s="472"/>
      <c r="P17" s="453"/>
    </row>
    <row r="18" spans="1:18" s="394" customFormat="1" ht="10.5" customHeight="1" x14ac:dyDescent="0.2">
      <c r="A18" s="494"/>
      <c r="B18" s="454"/>
      <c r="C18" s="472"/>
      <c r="E18" s="4226" t="s">
        <v>669</v>
      </c>
      <c r="F18" s="4226"/>
      <c r="G18" s="472"/>
      <c r="H18" s="4226" t="s">
        <v>669</v>
      </c>
      <c r="I18" s="4226"/>
      <c r="J18" s="4226"/>
      <c r="K18" s="4226"/>
      <c r="L18" s="4226"/>
      <c r="M18" s="4226"/>
      <c r="N18" s="472"/>
      <c r="O18" s="472"/>
      <c r="P18" s="453"/>
      <c r="Q18" s="493"/>
    </row>
    <row r="19" spans="1:18" s="233" customFormat="1" ht="16.5" customHeight="1" x14ac:dyDescent="0.2">
      <c r="B19" s="454"/>
      <c r="C19" s="472"/>
      <c r="E19" s="4310"/>
      <c r="F19" s="4310"/>
      <c r="G19" s="455"/>
      <c r="H19" s="4310"/>
      <c r="I19" s="4310"/>
      <c r="J19" s="4307"/>
      <c r="K19" s="4308"/>
      <c r="L19" s="4310"/>
      <c r="M19" s="4310"/>
      <c r="N19" s="455"/>
      <c r="O19" s="455"/>
      <c r="P19" s="506"/>
    </row>
    <row r="20" spans="1:18" ht="10.5" customHeight="1" x14ac:dyDescent="0.2">
      <c r="B20" s="454"/>
      <c r="C20" s="472"/>
      <c r="D20" s="472"/>
      <c r="E20" s="4226" t="s">
        <v>668</v>
      </c>
      <c r="F20" s="4226"/>
      <c r="G20" s="472"/>
      <c r="H20" s="4226" t="s">
        <v>668</v>
      </c>
      <c r="I20" s="4226"/>
      <c r="J20" s="4226"/>
      <c r="K20" s="4226"/>
      <c r="L20" s="4226"/>
      <c r="M20" s="4226"/>
      <c r="N20" s="472"/>
      <c r="O20" s="472"/>
      <c r="P20" s="453"/>
    </row>
    <row r="21" spans="1:18" ht="16.5" customHeight="1" x14ac:dyDescent="0.2">
      <c r="B21" s="454"/>
      <c r="C21" s="472"/>
      <c r="E21" s="4227"/>
      <c r="F21" s="4227"/>
      <c r="H21" s="4227"/>
      <c r="I21" s="4227"/>
      <c r="J21" s="4232"/>
      <c r="K21" s="4233"/>
      <c r="L21" s="4227"/>
      <c r="M21" s="4227"/>
      <c r="P21" s="505"/>
    </row>
    <row r="22" spans="1:18" ht="10.5" customHeight="1" x14ac:dyDescent="0.2">
      <c r="B22" s="451"/>
      <c r="C22" s="488"/>
      <c r="E22" s="4226" t="s">
        <v>667</v>
      </c>
      <c r="F22" s="4226"/>
      <c r="G22" s="488"/>
      <c r="H22" s="4226" t="s">
        <v>667</v>
      </c>
      <c r="I22" s="4226"/>
      <c r="J22" s="4226"/>
      <c r="K22" s="4226"/>
      <c r="L22" s="4226"/>
      <c r="M22" s="4226"/>
      <c r="N22" s="472"/>
      <c r="O22" s="472"/>
      <c r="P22" s="453"/>
    </row>
    <row r="23" spans="1:18" s="480" customFormat="1" ht="16.5" customHeight="1" x14ac:dyDescent="0.2">
      <c r="B23" s="479"/>
      <c r="C23" s="478"/>
      <c r="E23" s="4227"/>
      <c r="F23" s="4227"/>
      <c r="G23" s="485"/>
      <c r="H23" s="4227"/>
      <c r="I23" s="4227"/>
      <c r="J23" s="4232"/>
      <c r="K23" s="4233"/>
      <c r="L23" s="4227"/>
      <c r="M23" s="4227"/>
      <c r="N23" s="485"/>
      <c r="O23" s="485"/>
      <c r="P23" s="481"/>
    </row>
    <row r="24" spans="1:18" ht="10.5" customHeight="1" x14ac:dyDescent="0.2">
      <c r="B24" s="479"/>
      <c r="C24" s="478"/>
      <c r="E24" s="4226" t="s">
        <v>666</v>
      </c>
      <c r="F24" s="4226"/>
      <c r="G24" s="472"/>
      <c r="H24" s="4226" t="s">
        <v>666</v>
      </c>
      <c r="I24" s="4226"/>
      <c r="J24" s="4226"/>
      <c r="K24" s="4226"/>
      <c r="L24" s="4226"/>
      <c r="M24" s="4226"/>
      <c r="N24" s="472"/>
      <c r="O24" s="472"/>
      <c r="P24" s="453"/>
    </row>
    <row r="25" spans="1:18" s="480" customFormat="1" ht="10.5" customHeight="1" x14ac:dyDescent="0.2">
      <c r="B25" s="479"/>
      <c r="C25" s="478"/>
      <c r="F25" s="485"/>
      <c r="I25" s="485"/>
      <c r="J25" s="485"/>
      <c r="K25" s="485"/>
      <c r="L25" s="485"/>
      <c r="M25" s="485"/>
      <c r="N25" s="485"/>
      <c r="O25" s="485"/>
      <c r="P25" s="481"/>
    </row>
    <row r="26" spans="1:18" ht="14.25" customHeight="1" x14ac:dyDescent="0.2">
      <c r="B26" s="479"/>
      <c r="C26" s="478"/>
      <c r="D26" s="472"/>
      <c r="E26" s="472"/>
      <c r="F26" s="472"/>
      <c r="H26" s="472"/>
      <c r="I26" s="472"/>
      <c r="J26" s="4309" t="s">
        <v>650</v>
      </c>
      <c r="K26" s="4309"/>
      <c r="L26" s="4309"/>
      <c r="M26" s="472"/>
      <c r="N26" s="472"/>
      <c r="O26" s="472"/>
      <c r="P26" s="453"/>
    </row>
    <row r="27" spans="1:18" ht="13.5" customHeight="1" x14ac:dyDescent="0.2">
      <c r="B27" s="471"/>
      <c r="C27" s="470" t="s">
        <v>648</v>
      </c>
      <c r="D27" s="449"/>
      <c r="E27" s="657"/>
      <c r="F27" s="449"/>
      <c r="G27" s="469" t="s">
        <v>88</v>
      </c>
      <c r="H27" s="477"/>
      <c r="I27" s="477"/>
      <c r="J27" s="4309"/>
      <c r="K27" s="4309"/>
      <c r="L27" s="4309"/>
      <c r="M27" s="477"/>
      <c r="N27" s="477"/>
      <c r="O27" s="477"/>
      <c r="P27" s="476"/>
    </row>
    <row r="28" spans="1:18" ht="12" customHeight="1" x14ac:dyDescent="0.2">
      <c r="B28" s="3416"/>
      <c r="C28" s="2937"/>
      <c r="D28" s="656" t="s">
        <v>647</v>
      </c>
      <c r="E28" s="656" t="s">
        <v>646</v>
      </c>
      <c r="F28" s="656" t="s">
        <v>645</v>
      </c>
      <c r="H28" s="474"/>
      <c r="I28" s="4301" t="s">
        <v>664</v>
      </c>
      <c r="J28" s="4301"/>
      <c r="K28" s="4301"/>
      <c r="L28" s="4301"/>
      <c r="M28" s="4301"/>
      <c r="N28" s="4301"/>
      <c r="O28" s="4301"/>
      <c r="P28" s="4302"/>
    </row>
    <row r="29" spans="1:18" ht="7.5" customHeight="1" x14ac:dyDescent="0.2">
      <c r="B29" s="4249"/>
      <c r="C29" s="4240"/>
      <c r="D29" s="4330" t="s">
        <v>673</v>
      </c>
      <c r="E29" s="4330"/>
      <c r="F29" s="4330"/>
      <c r="G29" s="474"/>
      <c r="H29" s="474"/>
      <c r="I29" s="4301"/>
      <c r="J29" s="4301"/>
      <c r="K29" s="4301"/>
      <c r="L29" s="4301"/>
      <c r="M29" s="4301"/>
      <c r="N29" s="4301"/>
      <c r="O29" s="4301"/>
      <c r="P29" s="4302"/>
    </row>
    <row r="30" spans="1:18" ht="8.1" customHeight="1" x14ac:dyDescent="0.2">
      <c r="B30" s="457"/>
      <c r="C30" s="456"/>
      <c r="D30" s="4330"/>
      <c r="E30" s="4330"/>
      <c r="F30" s="4330"/>
      <c r="G30" s="456"/>
      <c r="H30" s="456"/>
      <c r="P30" s="660"/>
      <c r="Q30" s="661"/>
    </row>
    <row r="31" spans="1:18" ht="8.1" customHeight="1" x14ac:dyDescent="0.2">
      <c r="B31" s="457"/>
      <c r="C31" s="456"/>
      <c r="D31" s="4330"/>
      <c r="E31" s="4330"/>
      <c r="F31" s="4330"/>
      <c r="G31" s="456"/>
      <c r="H31" s="456"/>
      <c r="P31" s="660"/>
      <c r="Q31" s="661"/>
    </row>
    <row r="32" spans="1:18" ht="13.5" customHeight="1" x14ac:dyDescent="0.2">
      <c r="B32" s="4261" t="s">
        <v>216</v>
      </c>
      <c r="C32" s="4262"/>
      <c r="D32" s="467"/>
      <c r="E32" s="658"/>
      <c r="F32" s="458"/>
      <c r="G32" s="644"/>
      <c r="H32" s="4334" t="s">
        <v>782</v>
      </c>
      <c r="I32" s="4335"/>
      <c r="J32" s="647"/>
      <c r="K32" s="4332" t="s">
        <v>746</v>
      </c>
      <c r="L32" s="4332"/>
      <c r="M32" s="4332"/>
      <c r="N32" s="4332"/>
      <c r="O32" s="4332"/>
      <c r="P32" s="453"/>
      <c r="R32" s="455"/>
    </row>
    <row r="33" spans="2:18" ht="9.75" customHeight="1" x14ac:dyDescent="0.2">
      <c r="B33" s="3416"/>
      <c r="C33" s="2937"/>
      <c r="D33" s="4303" t="s">
        <v>644</v>
      </c>
      <c r="E33" s="4305" t="s">
        <v>643</v>
      </c>
      <c r="F33" s="4226" t="s">
        <v>642</v>
      </c>
      <c r="G33" s="472"/>
      <c r="K33" s="4300" t="s">
        <v>783</v>
      </c>
      <c r="L33" s="4300"/>
      <c r="M33" s="4300"/>
      <c r="N33" s="4300"/>
      <c r="O33" s="4300"/>
      <c r="P33" s="453"/>
    </row>
    <row r="34" spans="2:18" ht="8.1" customHeight="1" x14ac:dyDescent="0.2">
      <c r="B34" s="3416"/>
      <c r="C34" s="2937"/>
      <c r="D34" s="4304"/>
      <c r="E34" s="4306"/>
      <c r="F34" s="4228"/>
      <c r="G34" s="472"/>
      <c r="H34" s="641"/>
      <c r="I34" s="641"/>
      <c r="J34" s="641"/>
      <c r="K34" s="472"/>
      <c r="L34" s="472"/>
      <c r="M34" s="472"/>
      <c r="N34" s="472"/>
      <c r="O34" s="472"/>
      <c r="P34" s="453"/>
      <c r="R34" s="455"/>
    </row>
    <row r="35" spans="2:18" ht="19.5" customHeight="1" x14ac:dyDescent="0.2">
      <c r="B35" s="454"/>
      <c r="C35" s="472"/>
      <c r="D35" s="4329"/>
      <c r="E35" s="4329"/>
      <c r="F35" s="4329"/>
      <c r="G35" s="4338"/>
      <c r="H35" s="4338"/>
      <c r="I35" s="4338"/>
      <c r="J35" s="4338"/>
      <c r="K35" s="4329"/>
      <c r="L35" s="4329"/>
      <c r="M35" s="4329"/>
      <c r="N35" s="4240"/>
      <c r="O35" s="4240"/>
      <c r="P35" s="4250"/>
      <c r="R35" s="510"/>
    </row>
    <row r="36" spans="2:18" ht="10.5" customHeight="1" x14ac:dyDescent="0.2">
      <c r="B36" s="454"/>
      <c r="C36" s="472"/>
      <c r="D36" s="4222" t="s">
        <v>780</v>
      </c>
      <c r="E36" s="4222"/>
      <c r="F36" s="4222"/>
      <c r="G36" s="4338"/>
      <c r="H36" s="4338"/>
      <c r="I36" s="4338"/>
      <c r="J36" s="4338"/>
      <c r="K36" s="4222" t="s">
        <v>777</v>
      </c>
      <c r="L36" s="4222"/>
      <c r="M36" s="4222"/>
      <c r="N36" s="4240"/>
      <c r="O36" s="4240"/>
      <c r="P36" s="4250"/>
      <c r="R36" s="455"/>
    </row>
    <row r="37" spans="2:18" ht="7.5" customHeight="1" x14ac:dyDescent="0.2">
      <c r="B37" s="4249"/>
      <c r="C37" s="4240"/>
      <c r="D37" s="4240"/>
      <c r="E37" s="4240"/>
      <c r="F37" s="4240"/>
      <c r="G37" s="4240"/>
      <c r="H37" s="4240"/>
      <c r="I37" s="4240"/>
      <c r="J37" s="4240"/>
      <c r="K37" s="4240"/>
      <c r="L37" s="4240"/>
      <c r="M37" s="4240"/>
      <c r="N37" s="4240"/>
      <c r="O37" s="4240"/>
      <c r="P37" s="4250"/>
      <c r="R37" s="233"/>
    </row>
    <row r="38" spans="2:18" s="443" customFormat="1" ht="13.5" customHeight="1" x14ac:dyDescent="0.2">
      <c r="B38" s="509"/>
      <c r="C38" s="508"/>
      <c r="D38" s="4223" t="s">
        <v>649</v>
      </c>
      <c r="E38" s="4223"/>
      <c r="F38" s="4223"/>
      <c r="G38" s="4339"/>
      <c r="H38" s="4339"/>
      <c r="I38" s="4339"/>
      <c r="J38" s="4339"/>
      <c r="K38" s="4223" t="s">
        <v>649</v>
      </c>
      <c r="L38" s="4223"/>
      <c r="M38" s="4223"/>
      <c r="N38" s="4339"/>
      <c r="O38" s="4339"/>
      <c r="P38" s="4340"/>
    </row>
    <row r="39" spans="2:18" ht="13.5" customHeight="1" x14ac:dyDescent="0.2">
      <c r="B39" s="454"/>
      <c r="C39" s="472"/>
      <c r="D39" s="4221"/>
      <c r="E39" s="4221"/>
      <c r="F39" s="4221"/>
      <c r="G39" s="4221"/>
      <c r="H39" s="4240"/>
      <c r="I39" s="4240"/>
      <c r="J39" s="4240"/>
      <c r="K39" s="4221"/>
      <c r="L39" s="4221"/>
      <c r="M39" s="4221"/>
      <c r="N39" s="4221"/>
      <c r="O39" s="4221"/>
      <c r="P39" s="4250"/>
    </row>
    <row r="40" spans="2:18" ht="10.5" customHeight="1" x14ac:dyDescent="0.2">
      <c r="B40" s="454"/>
      <c r="C40" s="472"/>
      <c r="D40" s="4222" t="s">
        <v>779</v>
      </c>
      <c r="E40" s="4222"/>
      <c r="F40" s="4222"/>
      <c r="G40" s="4222"/>
      <c r="H40" s="4240"/>
      <c r="I40" s="4240"/>
      <c r="J40" s="4240"/>
      <c r="K40" s="4222" t="s">
        <v>778</v>
      </c>
      <c r="L40" s="4222"/>
      <c r="M40" s="4222"/>
      <c r="N40" s="4222"/>
      <c r="O40" s="4222"/>
      <c r="P40" s="4250"/>
      <c r="R40" s="455"/>
    </row>
    <row r="41" spans="2:18" ht="13.5" customHeight="1" x14ac:dyDescent="0.2">
      <c r="B41" s="454"/>
      <c r="C41" s="472"/>
      <c r="D41" s="629" t="s">
        <v>672</v>
      </c>
      <c r="E41" s="629"/>
      <c r="F41" s="629"/>
      <c r="G41" s="629"/>
      <c r="H41" s="472"/>
      <c r="I41" s="472"/>
      <c r="J41" s="472"/>
      <c r="K41" s="4331"/>
      <c r="L41" s="4331"/>
      <c r="M41" s="4331"/>
      <c r="N41" s="478"/>
      <c r="O41" s="478"/>
      <c r="P41" s="453"/>
      <c r="R41" s="455"/>
    </row>
    <row r="42" spans="2:18" ht="13.5" customHeight="1" x14ac:dyDescent="0.2">
      <c r="B42" s="454"/>
      <c r="C42" s="472"/>
      <c r="D42" s="4268"/>
      <c r="E42" s="4268"/>
      <c r="F42" s="4268"/>
      <c r="G42" s="629"/>
      <c r="H42" s="472"/>
      <c r="I42" s="472"/>
      <c r="J42" s="472"/>
      <c r="K42" s="4221"/>
      <c r="L42" s="4221"/>
      <c r="M42" s="4221"/>
      <c r="N42" s="4221"/>
      <c r="O42" s="4221"/>
      <c r="P42" s="453"/>
      <c r="R42" s="455"/>
    </row>
    <row r="43" spans="2:18" ht="10.5" customHeight="1" x14ac:dyDescent="0.2">
      <c r="B43" s="454"/>
      <c r="C43" s="472"/>
      <c r="D43" s="4222" t="s">
        <v>784</v>
      </c>
      <c r="E43" s="4222"/>
      <c r="F43" s="4222"/>
      <c r="G43" s="478"/>
      <c r="H43" s="472"/>
      <c r="I43" s="472"/>
      <c r="J43" s="472"/>
      <c r="K43" s="4222" t="s">
        <v>775</v>
      </c>
      <c r="L43" s="4222"/>
      <c r="M43" s="4222"/>
      <c r="N43" s="4222"/>
      <c r="O43" s="4222"/>
      <c r="P43" s="453"/>
      <c r="R43" s="455"/>
    </row>
    <row r="44" spans="2:18" ht="10.5" customHeight="1" x14ac:dyDescent="0.2">
      <c r="B44" s="4336"/>
      <c r="C44" s="2937"/>
      <c r="D44" s="2937"/>
      <c r="E44" s="2937"/>
      <c r="F44" s="2937"/>
      <c r="G44" s="2937"/>
      <c r="H44" s="2937"/>
      <c r="I44" s="2937"/>
      <c r="J44" s="2937"/>
      <c r="K44" s="2937"/>
      <c r="L44" s="2937"/>
      <c r="M44" s="2937"/>
      <c r="N44" s="2937"/>
      <c r="O44" s="2937"/>
      <c r="P44" s="4337"/>
    </row>
    <row r="45" spans="2:18" ht="13.5" customHeight="1" x14ac:dyDescent="0.2">
      <c r="B45" s="4249"/>
      <c r="C45" s="4240"/>
      <c r="D45" s="4225"/>
      <c r="E45" s="4225"/>
      <c r="F45" s="4225"/>
      <c r="G45" s="4287"/>
      <c r="H45" s="4287"/>
      <c r="I45" s="4287"/>
      <c r="J45" s="4287"/>
      <c r="K45" s="4332"/>
      <c r="L45" s="4332"/>
      <c r="M45" s="4332"/>
      <c r="N45" s="4332"/>
      <c r="O45" s="4332"/>
      <c r="P45" s="626"/>
      <c r="R45" s="455"/>
    </row>
    <row r="46" spans="2:18" ht="10.5" customHeight="1" x14ac:dyDescent="0.2">
      <c r="B46" s="4249"/>
      <c r="C46" s="4240"/>
      <c r="D46" s="4222" t="s">
        <v>753</v>
      </c>
      <c r="E46" s="4222"/>
      <c r="F46" s="4222"/>
      <c r="G46" s="4287"/>
      <c r="H46" s="4287"/>
      <c r="I46" s="4287"/>
      <c r="J46" s="4287"/>
      <c r="K46" s="4300" t="s">
        <v>776</v>
      </c>
      <c r="L46" s="4300"/>
      <c r="M46" s="4300"/>
      <c r="N46" s="4300"/>
      <c r="O46" s="4300"/>
      <c r="P46" s="626"/>
      <c r="R46" s="480"/>
    </row>
    <row r="47" spans="2:18" ht="8.1" customHeight="1" x14ac:dyDescent="0.2">
      <c r="B47" s="4249"/>
      <c r="C47" s="4240"/>
      <c r="D47" s="4240"/>
      <c r="E47" s="4240"/>
      <c r="F47" s="4240"/>
      <c r="G47" s="4240"/>
      <c r="H47" s="4240"/>
      <c r="I47" s="4240"/>
      <c r="J47" s="4240"/>
      <c r="K47" s="4240"/>
      <c r="L47" s="4240"/>
      <c r="M47" s="4240"/>
      <c r="N47" s="4240"/>
      <c r="O47" s="4240"/>
      <c r="P47" s="4250"/>
    </row>
    <row r="48" spans="2:18" ht="13.5" customHeight="1" x14ac:dyDescent="0.2">
      <c r="B48" s="4261"/>
      <c r="C48" s="4262"/>
      <c r="D48" s="458"/>
      <c r="E48" s="499" t="s">
        <v>88</v>
      </c>
      <c r="F48" s="4312" t="s">
        <v>638</v>
      </c>
      <c r="G48" s="4312"/>
      <c r="H48" s="4312"/>
      <c r="I48" s="4312"/>
      <c r="J48" s="449"/>
      <c r="K48" s="4269" t="s">
        <v>637</v>
      </c>
      <c r="L48" s="4269"/>
      <c r="M48" s="4269"/>
      <c r="N48" s="4269"/>
      <c r="O48" s="4269"/>
      <c r="P48" s="4288"/>
    </row>
    <row r="49" spans="1:16" ht="8.1" customHeight="1" x14ac:dyDescent="0.2">
      <c r="B49" s="4249"/>
      <c r="C49" s="4240"/>
      <c r="D49" s="4240"/>
      <c r="E49" s="4240"/>
      <c r="F49" s="4240"/>
      <c r="G49" s="4240"/>
      <c r="H49" s="4240"/>
      <c r="I49" s="4240"/>
      <c r="J49" s="4240"/>
      <c r="K49" s="4240"/>
      <c r="L49" s="4240"/>
      <c r="M49" s="4240"/>
      <c r="N49" s="4240"/>
      <c r="O49" s="4240"/>
      <c r="P49" s="4250"/>
    </row>
    <row r="50" spans="1:16" ht="8.1" customHeight="1" x14ac:dyDescent="0.2">
      <c r="B50" s="454"/>
      <c r="C50" s="472"/>
      <c r="D50" s="472"/>
      <c r="E50" s="472"/>
      <c r="F50" s="472"/>
      <c r="G50" s="472"/>
      <c r="H50" s="472"/>
      <c r="I50" s="472"/>
      <c r="J50" s="472"/>
      <c r="K50" s="472"/>
      <c r="M50" s="645"/>
      <c r="N50" s="645"/>
      <c r="O50" s="645"/>
      <c r="P50" s="4292"/>
    </row>
    <row r="51" spans="1:16" ht="15" customHeight="1" x14ac:dyDescent="0.2">
      <c r="B51" s="4316" t="s">
        <v>671</v>
      </c>
      <c r="C51" s="4317"/>
      <c r="D51" s="4317"/>
      <c r="E51" s="4317"/>
      <c r="F51" s="4317"/>
      <c r="G51" s="4317"/>
      <c r="H51" s="4317"/>
      <c r="I51" s="472"/>
      <c r="J51" s="4284" t="s">
        <v>636</v>
      </c>
      <c r="K51" s="4284"/>
      <c r="L51" s="4284"/>
      <c r="M51" s="4284"/>
      <c r="N51" s="4284"/>
      <c r="O51" s="4284"/>
      <c r="P51" s="4292"/>
    </row>
    <row r="52" spans="1:16" ht="10.5" customHeight="1" x14ac:dyDescent="0.2">
      <c r="B52" s="4315"/>
      <c r="C52" s="4260"/>
      <c r="D52" s="4260"/>
      <c r="E52" s="4260"/>
      <c r="F52" s="472"/>
      <c r="G52" s="472"/>
      <c r="H52" s="472"/>
      <c r="I52" s="472"/>
      <c r="J52" s="472"/>
      <c r="K52" s="472"/>
      <c r="L52" s="645"/>
      <c r="M52" s="645"/>
      <c r="N52" s="645"/>
      <c r="O52" s="645"/>
      <c r="P52" s="4292"/>
    </row>
    <row r="53" spans="1:16" ht="15" customHeight="1" x14ac:dyDescent="0.2">
      <c r="B53" s="454"/>
      <c r="C53" s="4227"/>
      <c r="D53" s="4227"/>
      <c r="E53" s="381"/>
      <c r="F53" s="4311"/>
      <c r="G53" s="4311"/>
      <c r="H53" s="4240"/>
      <c r="I53" s="4240"/>
      <c r="J53" s="4240"/>
      <c r="K53" s="4240"/>
      <c r="L53" s="4263" t="s">
        <v>635</v>
      </c>
      <c r="M53" s="4263"/>
      <c r="N53" s="4263"/>
      <c r="O53" s="4263"/>
      <c r="P53" s="4264"/>
    </row>
    <row r="54" spans="1:16" ht="10.5" customHeight="1" x14ac:dyDescent="0.2">
      <c r="A54" s="453"/>
      <c r="B54" s="4259" t="s">
        <v>662</v>
      </c>
      <c r="C54" s="4266"/>
      <c r="D54" s="4266"/>
      <c r="E54" s="4266"/>
      <c r="F54" s="4265" t="s">
        <v>754</v>
      </c>
      <c r="G54" s="4265"/>
      <c r="H54" s="4265"/>
      <c r="I54" s="4240"/>
      <c r="J54" s="4240"/>
      <c r="K54" s="4240"/>
      <c r="L54" s="4240"/>
      <c r="M54" s="4240"/>
      <c r="N54" s="4240"/>
      <c r="O54" s="4240"/>
      <c r="P54" s="4250"/>
    </row>
    <row r="55" spans="1:16" ht="5.25" customHeight="1" x14ac:dyDescent="0.2">
      <c r="A55" s="447"/>
      <c r="B55" s="4249"/>
      <c r="C55" s="4240"/>
      <c r="D55" s="4240"/>
      <c r="E55" s="4240"/>
      <c r="F55" s="4240"/>
      <c r="G55" s="4240"/>
      <c r="H55" s="4240"/>
      <c r="I55" s="4240"/>
      <c r="J55" s="4240"/>
      <c r="K55" s="4240"/>
      <c r="L55" s="4240"/>
      <c r="M55" s="4240"/>
      <c r="N55" s="4240"/>
      <c r="O55" s="4240"/>
      <c r="P55" s="4250"/>
    </row>
    <row r="56" spans="1:16" ht="15" customHeight="1" x14ac:dyDescent="0.2">
      <c r="A56" s="447"/>
      <c r="B56" s="452"/>
      <c r="C56" s="4227"/>
      <c r="D56" s="4227"/>
      <c r="E56" s="381"/>
      <c r="F56" s="4311"/>
      <c r="G56" s="4311"/>
      <c r="H56" s="4270"/>
      <c r="I56" s="4270"/>
      <c r="J56" s="4269" t="s">
        <v>634</v>
      </c>
      <c r="K56" s="4269"/>
      <c r="L56" s="4263" t="s">
        <v>746</v>
      </c>
      <c r="M56" s="4263"/>
      <c r="N56" s="4263"/>
      <c r="O56" s="4263"/>
      <c r="P56" s="4264"/>
    </row>
    <row r="57" spans="1:16" ht="10.5" customHeight="1" x14ac:dyDescent="0.2">
      <c r="A57" s="447"/>
      <c r="B57" s="4259" t="s">
        <v>661</v>
      </c>
      <c r="C57" s="4260"/>
      <c r="D57" s="4260"/>
      <c r="E57" s="4260"/>
      <c r="F57" s="4271" t="s">
        <v>754</v>
      </c>
      <c r="G57" s="4271"/>
      <c r="H57" s="4271"/>
      <c r="I57" s="381"/>
      <c r="J57" s="4269"/>
      <c r="K57" s="4269"/>
      <c r="L57" s="4263"/>
      <c r="M57" s="4263"/>
      <c r="N57" s="4263"/>
      <c r="O57" s="4263"/>
      <c r="P57" s="4264"/>
    </row>
    <row r="58" spans="1:16" ht="5.25" customHeight="1" x14ac:dyDescent="0.2">
      <c r="A58" s="447"/>
      <c r="B58" s="4249"/>
      <c r="C58" s="4240"/>
      <c r="D58" s="4240"/>
      <c r="E58" s="4240"/>
      <c r="F58" s="4240"/>
      <c r="G58" s="4240"/>
      <c r="H58" s="4240"/>
      <c r="I58" s="4240"/>
      <c r="J58" s="4240"/>
      <c r="K58" s="4240"/>
      <c r="L58" s="4240"/>
      <c r="M58" s="4240"/>
      <c r="N58" s="4240"/>
      <c r="O58" s="4240"/>
      <c r="P58" s="4250"/>
    </row>
    <row r="59" spans="1:16" ht="15" customHeight="1" x14ac:dyDescent="0.2">
      <c r="A59" s="447"/>
      <c r="B59" s="451"/>
      <c r="C59" s="4227"/>
      <c r="D59" s="4227"/>
      <c r="E59" s="381"/>
      <c r="F59" s="4311"/>
      <c r="G59" s="4311"/>
      <c r="H59" s="4287"/>
      <c r="I59" s="4287"/>
      <c r="J59" s="449"/>
      <c r="K59" s="4269" t="s">
        <v>88</v>
      </c>
      <c r="L59" s="4269"/>
      <c r="M59" s="4269"/>
      <c r="N59" s="4269"/>
      <c r="O59" s="4269"/>
      <c r="P59" s="4288"/>
    </row>
    <row r="60" spans="1:16" ht="10.5" customHeight="1" x14ac:dyDescent="0.2">
      <c r="A60" s="447"/>
      <c r="B60" s="4259" t="s">
        <v>660</v>
      </c>
      <c r="C60" s="4260"/>
      <c r="D60" s="4260"/>
      <c r="E60" s="4260"/>
      <c r="F60" s="4271" t="s">
        <v>754</v>
      </c>
      <c r="G60" s="4271"/>
      <c r="H60" s="4271"/>
      <c r="I60" s="4240"/>
      <c r="J60" s="4240"/>
      <c r="K60" s="4240"/>
      <c r="L60" s="4240"/>
      <c r="M60" s="4240"/>
      <c r="N60" s="4240"/>
      <c r="O60" s="4240"/>
      <c r="P60" s="4250"/>
    </row>
    <row r="61" spans="1:16" ht="10.5" customHeight="1" x14ac:dyDescent="0.2">
      <c r="A61" s="447"/>
      <c r="B61" s="659"/>
      <c r="C61" s="651"/>
      <c r="D61" s="651"/>
      <c r="E61" s="651"/>
      <c r="F61" s="651"/>
      <c r="G61" s="651"/>
      <c r="H61" s="651"/>
      <c r="I61" s="651"/>
      <c r="J61" s="643" t="s">
        <v>633</v>
      </c>
      <c r="K61" s="643"/>
      <c r="L61" s="643"/>
      <c r="M61" s="643"/>
      <c r="N61" s="643"/>
      <c r="O61" s="643"/>
      <c r="P61" s="662"/>
    </row>
    <row r="62" spans="1:16" ht="5.25" customHeight="1" thickBot="1" x14ac:dyDescent="0.25">
      <c r="A62" s="447"/>
      <c r="B62" s="4249"/>
      <c r="C62" s="4240"/>
      <c r="D62" s="4240"/>
      <c r="E62" s="4240"/>
      <c r="F62" s="4240"/>
      <c r="G62" s="4240"/>
      <c r="H62" s="4240"/>
      <c r="I62" s="4240"/>
      <c r="J62" s="4240"/>
      <c r="K62" s="4240"/>
      <c r="L62" s="4240"/>
      <c r="M62" s="4240"/>
      <c r="N62" s="4240"/>
      <c r="O62" s="4240"/>
      <c r="P62" s="4250"/>
    </row>
    <row r="63" spans="1:16" ht="4.5" customHeight="1" x14ac:dyDescent="0.2">
      <c r="B63" s="4255"/>
      <c r="C63" s="4256"/>
      <c r="D63" s="4256"/>
      <c r="E63" s="4256"/>
      <c r="F63" s="4256"/>
      <c r="G63" s="4256"/>
      <c r="H63" s="4256"/>
      <c r="I63" s="4256"/>
      <c r="J63" s="4256"/>
      <c r="K63" s="4256"/>
      <c r="L63" s="4256"/>
      <c r="M63" s="4256"/>
      <c r="N63" s="4256"/>
      <c r="O63" s="4256"/>
      <c r="P63" s="4257"/>
    </row>
    <row r="64" spans="1:16" ht="18" customHeight="1" x14ac:dyDescent="0.2">
      <c r="B64" s="4273" t="s">
        <v>632</v>
      </c>
      <c r="C64" s="4274"/>
      <c r="D64" s="4333">
        <f>Tabelle1!G10</f>
        <v>0</v>
      </c>
      <c r="E64" s="4333"/>
      <c r="F64" s="4333"/>
      <c r="G64" s="4333"/>
      <c r="H64" s="4333"/>
      <c r="I64" s="4333"/>
      <c r="J64" s="4240"/>
      <c r="K64" s="4240"/>
      <c r="L64" s="4240"/>
      <c r="M64" s="4240"/>
      <c r="N64" s="4240"/>
      <c r="O64" s="4240"/>
      <c r="P64" s="4250"/>
    </row>
    <row r="65" spans="2:16" ht="4.5" customHeight="1" x14ac:dyDescent="0.2">
      <c r="B65" s="4249"/>
      <c r="C65" s="4240"/>
      <c r="D65" s="4240"/>
      <c r="E65" s="4240"/>
      <c r="F65" s="4240"/>
      <c r="G65" s="4240"/>
      <c r="H65" s="4240"/>
      <c r="I65" s="4240"/>
      <c r="J65" s="4240"/>
      <c r="K65" s="4240"/>
      <c r="L65" s="4240"/>
      <c r="M65" s="4240"/>
      <c r="N65" s="4240"/>
      <c r="O65" s="4240"/>
      <c r="P65" s="4250"/>
    </row>
    <row r="66" spans="2:16" ht="18" customHeight="1" x14ac:dyDescent="0.2">
      <c r="B66" s="4273" t="s">
        <v>631</v>
      </c>
      <c r="C66" s="4274"/>
      <c r="D66" s="4277"/>
      <c r="E66" s="4278"/>
      <c r="F66" s="4278"/>
      <c r="G66" s="381"/>
      <c r="H66" s="381"/>
      <c r="I66" s="381"/>
      <c r="J66" s="448" t="s">
        <v>630</v>
      </c>
      <c r="K66" s="4276"/>
      <c r="L66" s="4276"/>
      <c r="M66" s="4276"/>
      <c r="N66" s="4276"/>
      <c r="O66" s="4276"/>
      <c r="P66" s="447"/>
    </row>
    <row r="67" spans="2:16" ht="4.5" customHeight="1" thickBot="1" x14ac:dyDescent="0.25">
      <c r="B67" s="4241"/>
      <c r="C67" s="4242"/>
      <c r="D67" s="4242"/>
      <c r="E67" s="4242"/>
      <c r="F67" s="4242"/>
      <c r="G67" s="4242"/>
      <c r="H67" s="4242"/>
      <c r="I67" s="4242"/>
      <c r="J67" s="4242"/>
      <c r="K67" s="4242"/>
      <c r="L67" s="4242"/>
      <c r="M67" s="4242"/>
      <c r="N67" s="4242"/>
      <c r="O67" s="4242"/>
      <c r="P67" s="4243"/>
    </row>
    <row r="68" spans="2:16" ht="8.1" customHeight="1" x14ac:dyDescent="0.2"/>
    <row r="69" spans="2:16" ht="8.1" customHeight="1" x14ac:dyDescent="0.2"/>
    <row r="70" spans="2:16" ht="8.1" customHeight="1" x14ac:dyDescent="0.2"/>
    <row r="71" spans="2:16" ht="8.1" customHeight="1" x14ac:dyDescent="0.2"/>
    <row r="72" spans="2:16" ht="8.1" customHeight="1" x14ac:dyDescent="0.2"/>
    <row r="73" spans="2:16" ht="8.1" customHeight="1" x14ac:dyDescent="0.2"/>
    <row r="74" spans="2:16" ht="8.1" customHeight="1" x14ac:dyDescent="0.2"/>
    <row r="75" spans="2:16" ht="8.1" customHeight="1" x14ac:dyDescent="0.2"/>
    <row r="76" spans="2:16" ht="8.1" customHeight="1" x14ac:dyDescent="0.2"/>
    <row r="77" spans="2:16" ht="8.1" customHeight="1" x14ac:dyDescent="0.2"/>
    <row r="78" spans="2:16" ht="8.1" customHeight="1" x14ac:dyDescent="0.2"/>
    <row r="79" spans="2:16" ht="8.1" customHeight="1" x14ac:dyDescent="0.2"/>
    <row r="80" spans="2:16" ht="8.1" customHeight="1" x14ac:dyDescent="0.2"/>
    <row r="81" ht="8.1" customHeight="1" x14ac:dyDescent="0.2"/>
    <row r="82" ht="8.1" customHeight="1" x14ac:dyDescent="0.2"/>
    <row r="83" ht="8.1" customHeight="1" x14ac:dyDescent="0.2"/>
    <row r="84" ht="8.1" customHeight="1" x14ac:dyDescent="0.2"/>
    <row r="85" ht="8.1" customHeight="1" x14ac:dyDescent="0.2"/>
    <row r="86" ht="8.1" customHeight="1" x14ac:dyDescent="0.2"/>
    <row r="87" ht="8.1" customHeight="1" x14ac:dyDescent="0.2"/>
    <row r="88" ht="8.1" customHeight="1" x14ac:dyDescent="0.2"/>
    <row r="89" ht="8.1" customHeight="1" x14ac:dyDescent="0.2"/>
    <row r="90" ht="8.1" customHeight="1" x14ac:dyDescent="0.2"/>
    <row r="91" ht="8.1" customHeight="1" x14ac:dyDescent="0.2"/>
  </sheetData>
  <sheetProtection algorithmName="SHA-512" hashValue="ztZE0MnVT/ycF30jmuO5WLOdL+LZeqnXC4WlDN6Cv5HC7CQ3B4gFJvesUMHk0OH6CX1B/iFYVDuY58XgsyFlmA==" saltValue="JLiAX8ekhZTk6sOqoWJEJA==" spinCount="100000" sheet="1" objects="1" scenarios="1" selectLockedCells="1"/>
  <mergeCells count="144">
    <mergeCell ref="K32:O32"/>
    <mergeCell ref="K33:O33"/>
    <mergeCell ref="J51:O51"/>
    <mergeCell ref="H32:I32"/>
    <mergeCell ref="B44:P44"/>
    <mergeCell ref="K46:O46"/>
    <mergeCell ref="F54:H54"/>
    <mergeCell ref="B54:E54"/>
    <mergeCell ref="C53:D53"/>
    <mergeCell ref="D38:F38"/>
    <mergeCell ref="K38:M38"/>
    <mergeCell ref="B49:P49"/>
    <mergeCell ref="P50:P52"/>
    <mergeCell ref="B52:E52"/>
    <mergeCell ref="B51:H51"/>
    <mergeCell ref="H39:J39"/>
    <mergeCell ref="G35:J36"/>
    <mergeCell ref="B37:P37"/>
    <mergeCell ref="N35:P36"/>
    <mergeCell ref="K36:M36"/>
    <mergeCell ref="K35:M35"/>
    <mergeCell ref="N38:P38"/>
    <mergeCell ref="G38:J38"/>
    <mergeCell ref="D36:F36"/>
    <mergeCell ref="I60:P60"/>
    <mergeCell ref="B62:P62"/>
    <mergeCell ref="F60:H60"/>
    <mergeCell ref="B60:E60"/>
    <mergeCell ref="F59:G59"/>
    <mergeCell ref="C56:D56"/>
    <mergeCell ref="F53:G53"/>
    <mergeCell ref="B58:P58"/>
    <mergeCell ref="H59:I59"/>
    <mergeCell ref="J56:K57"/>
    <mergeCell ref="H56:I56"/>
    <mergeCell ref="L56:P57"/>
    <mergeCell ref="K59:P59"/>
    <mergeCell ref="F57:H57"/>
    <mergeCell ref="F56:G56"/>
    <mergeCell ref="C59:D59"/>
    <mergeCell ref="B57:E57"/>
    <mergeCell ref="H53:K53"/>
    <mergeCell ref="L53:P53"/>
    <mergeCell ref="I54:P54"/>
    <mergeCell ref="B55:P55"/>
    <mergeCell ref="B65:P65"/>
    <mergeCell ref="B67:P67"/>
    <mergeCell ref="B63:P63"/>
    <mergeCell ref="B64:C64"/>
    <mergeCell ref="B66:C66"/>
    <mergeCell ref="D64:I64"/>
    <mergeCell ref="J64:P64"/>
    <mergeCell ref="K66:O66"/>
    <mergeCell ref="D66:F66"/>
    <mergeCell ref="B45:C46"/>
    <mergeCell ref="K48:P48"/>
    <mergeCell ref="B48:C48"/>
    <mergeCell ref="F48:I48"/>
    <mergeCell ref="B47:P47"/>
    <mergeCell ref="G45:J46"/>
    <mergeCell ref="K41:M41"/>
    <mergeCell ref="D46:F46"/>
    <mergeCell ref="B2:P2"/>
    <mergeCell ref="D45:F45"/>
    <mergeCell ref="D39:G39"/>
    <mergeCell ref="K40:O40"/>
    <mergeCell ref="H40:J40"/>
    <mergeCell ref="K39:O39"/>
    <mergeCell ref="D40:G40"/>
    <mergeCell ref="K42:O42"/>
    <mergeCell ref="K43:O43"/>
    <mergeCell ref="K45:O45"/>
    <mergeCell ref="D42:F42"/>
    <mergeCell ref="D43:F43"/>
    <mergeCell ref="P39:P40"/>
    <mergeCell ref="E12:F12"/>
    <mergeCell ref="E13:F13"/>
    <mergeCell ref="H13:M13"/>
    <mergeCell ref="B1:E1"/>
    <mergeCell ref="F1:J1"/>
    <mergeCell ref="K1:P1"/>
    <mergeCell ref="H23:I23"/>
    <mergeCell ref="J23:K23"/>
    <mergeCell ref="L23:M23"/>
    <mergeCell ref="F3:I3"/>
    <mergeCell ref="H21:I21"/>
    <mergeCell ref="H12:I12"/>
    <mergeCell ref="B4:P4"/>
    <mergeCell ref="B3:D3"/>
    <mergeCell ref="K3:O3"/>
    <mergeCell ref="K5:O5"/>
    <mergeCell ref="H19:I19"/>
    <mergeCell ref="L19:M19"/>
    <mergeCell ref="E17:F17"/>
    <mergeCell ref="B5:D5"/>
    <mergeCell ref="B6:P6"/>
    <mergeCell ref="F5:I5"/>
    <mergeCell ref="E20:F20"/>
    <mergeCell ref="L17:M17"/>
    <mergeCell ref="L7:O7"/>
    <mergeCell ref="G7:I7"/>
    <mergeCell ref="E11:F11"/>
    <mergeCell ref="B33:C34"/>
    <mergeCell ref="D35:F35"/>
    <mergeCell ref="D33:D34"/>
    <mergeCell ref="E33:E34"/>
    <mergeCell ref="F33:F34"/>
    <mergeCell ref="J14:K14"/>
    <mergeCell ref="J12:K12"/>
    <mergeCell ref="H14:I14"/>
    <mergeCell ref="B32:C32"/>
    <mergeCell ref="E14:F14"/>
    <mergeCell ref="E23:F23"/>
    <mergeCell ref="E24:F24"/>
    <mergeCell ref="E21:F21"/>
    <mergeCell ref="D15:G15"/>
    <mergeCell ref="E16:M16"/>
    <mergeCell ref="J21:K21"/>
    <mergeCell ref="L21:M21"/>
    <mergeCell ref="H20:M20"/>
    <mergeCell ref="H22:M22"/>
    <mergeCell ref="E22:F22"/>
    <mergeCell ref="B29:C29"/>
    <mergeCell ref="H24:M24"/>
    <mergeCell ref="D29:F31"/>
    <mergeCell ref="E19:F19"/>
    <mergeCell ref="H18:M18"/>
    <mergeCell ref="J19:K19"/>
    <mergeCell ref="E18:F18"/>
    <mergeCell ref="J26:L27"/>
    <mergeCell ref="I28:P29"/>
    <mergeCell ref="B28:C28"/>
    <mergeCell ref="J17:K17"/>
    <mergeCell ref="D7:E7"/>
    <mergeCell ref="H17:I17"/>
    <mergeCell ref="L14:M14"/>
    <mergeCell ref="H15:M15"/>
    <mergeCell ref="B8:P8"/>
    <mergeCell ref="B9:P9"/>
    <mergeCell ref="H10:M10"/>
    <mergeCell ref="H11:I11"/>
    <mergeCell ref="J11:K11"/>
    <mergeCell ref="L11:M11"/>
    <mergeCell ref="L12:M12"/>
  </mergeCells>
  <dataValidations count="12">
    <dataValidation type="list" allowBlank="1" showInputMessage="1" showErrorMessage="1" promptTitle="MeLo-ID für Nettostromzähler" prompt="Auswahl durch Netzbetreiber!" sqref="D38:F38">
      <formula1>"DE00077599310,DE00073099310"</formula1>
    </dataValidation>
    <dataValidation type="list" allowBlank="1" showInputMessage="1" showErrorMessage="1" sqref="J59">
      <formula1>" ,50,63,80,100,125,160,200,224"</formula1>
    </dataValidation>
    <dataValidation allowBlank="1" showErrorMessage="1" sqref="F27 K41:M41"/>
    <dataValidation type="list" allowBlank="1" showInputMessage="1" showErrorMessage="1" promptTitle="Angaben zum RCD" prompt="Hier bitte den Bemessungsstrom des RCD angeben!" sqref="D32">
      <formula1>"10 A,16 A,20 A,25 A,32 A,40 A,63 A"</formula1>
    </dataValidation>
    <dataValidation type="list" allowBlank="1" showInputMessage="1" showErrorMessage="1" promptTitle="Angaben zum RCD" prompt="Hier bitte die Anzahl der geschaltenen Leiter_x000a_  - L &amp; N bedeutet 2polig,_x000a_  - 3xL &amp; N bedeutet 4polig_x000a_angeben!" sqref="F32">
      <formula1>"2polig,4polig"</formula1>
    </dataValidation>
    <dataValidation type="list" allowBlank="1" showInputMessage="1" showErrorMessage="1" promptTitle="Angaben zum RCD" prompt="Hier bitte den Bemessungsdifferenzstrom des RCD angeben!" sqref="E32">
      <formula1>"10 mA,30 mA,100 mA,300 mA,500 mA,1 A"</formula1>
    </dataValidation>
    <dataValidation type="list" allowBlank="1" showInputMessage="1" showErrorMessage="1" promptTitle="MeLo-ID für 2-R-Zähler" prompt="Auswahl durch Netzbetreiber!" sqref="K38:M38">
      <formula1>"DE00077599310,DE00073099310"</formula1>
    </dataValidation>
    <dataValidation allowBlank="1" showInputMessage="1" showErrorMessage="1" promptTitle="Eingabe MeLo-ID Nettostromzähler" prompt="Eingabe durch Netzbetreiber!" sqref="D39:G39"/>
    <dataValidation allowBlank="1" showInputMessage="1" showErrorMessage="1" promptTitle="Eingabe MeLo-ID 2-R-Zähler" prompt="Eingabe durch Netzbetreiber!" sqref="K39:O39"/>
    <dataValidation allowBlank="1" showInputMessage="1" showErrorMessage="1" promptTitle="Eingabe MaLo-ID Netznutzung" prompt="Eingabe durch Netzbetreiber!" sqref="K42:O42"/>
    <dataValidation allowBlank="1" showInputMessage="1" showErrorMessage="1" promptTitle="Eingabe MaLo-ID Einspeisung" prompt="Eingabe durch Netzbetreiber!" sqref="K45:O45"/>
    <dataValidation type="list" allowBlank="1" showInputMessage="1" showErrorMessage="1" sqref="J48">
      <formula1>" ,16,20,25,35,50,63,80,100,125,160,"</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5301" r:id="rId5" name="Option Button 5">
              <controlPr defaultSize="0" autoFill="0" autoLine="0" autoPict="0">
                <anchor moveWithCells="1" sizeWithCells="1">
                  <from>
                    <xdr:col>1</xdr:col>
                    <xdr:colOff>85725</xdr:colOff>
                    <xdr:row>34</xdr:row>
                    <xdr:rowOff>9525</xdr:rowOff>
                  </from>
                  <to>
                    <xdr:col>1</xdr:col>
                    <xdr:colOff>390525</xdr:colOff>
                    <xdr:row>35</xdr:row>
                    <xdr:rowOff>57150</xdr:rowOff>
                  </to>
                </anchor>
              </controlPr>
            </control>
          </mc:Choice>
        </mc:AlternateContent>
        <mc:AlternateContent xmlns:mc="http://schemas.openxmlformats.org/markup-compatibility/2006">
          <mc:Choice Requires="x14">
            <control shapeId="55302" r:id="rId6" name="Option Button 6">
              <controlPr defaultSize="0" autoFill="0" autoLine="0" autoPict="0">
                <anchor moveWithCells="1" sizeWithCells="1">
                  <from>
                    <xdr:col>2</xdr:col>
                    <xdr:colOff>57150</xdr:colOff>
                    <xdr:row>34</xdr:row>
                    <xdr:rowOff>9525</xdr:rowOff>
                  </from>
                  <to>
                    <xdr:col>2</xdr:col>
                    <xdr:colOff>361950</xdr:colOff>
                    <xdr:row>35</xdr:row>
                    <xdr:rowOff>57150</xdr:rowOff>
                  </to>
                </anchor>
              </controlPr>
            </control>
          </mc:Choice>
        </mc:AlternateContent>
        <mc:AlternateContent xmlns:mc="http://schemas.openxmlformats.org/markup-compatibility/2006">
          <mc:Choice Requires="x14">
            <control shapeId="55303" r:id="rId7" name="Check Box 7">
              <controlPr defaultSize="0" autoFill="0" autoLine="0" autoPict="0">
                <anchor moveWithCells="1" sizeWithCells="1">
                  <from>
                    <xdr:col>7</xdr:col>
                    <xdr:colOff>66675</xdr:colOff>
                    <xdr:row>27</xdr:row>
                    <xdr:rowOff>114300</xdr:rowOff>
                  </from>
                  <to>
                    <xdr:col>7</xdr:col>
                    <xdr:colOff>390525</xdr:colOff>
                    <xdr:row>29</xdr:row>
                    <xdr:rowOff>85725</xdr:rowOff>
                  </to>
                </anchor>
              </controlPr>
            </control>
          </mc:Choice>
        </mc:AlternateContent>
        <mc:AlternateContent xmlns:mc="http://schemas.openxmlformats.org/markup-compatibility/2006">
          <mc:Choice Requires="x14">
            <control shapeId="55304" r:id="rId8" name="Check Box 8">
              <controlPr defaultSize="0" autoFill="0" autoLine="0" autoPict="0">
                <anchor moveWithCells="1">
                  <from>
                    <xdr:col>1</xdr:col>
                    <xdr:colOff>57150</xdr:colOff>
                    <xdr:row>23</xdr:row>
                    <xdr:rowOff>28575</xdr:rowOff>
                  </from>
                  <to>
                    <xdr:col>1</xdr:col>
                    <xdr:colOff>400050</xdr:colOff>
                    <xdr:row>24</xdr:row>
                    <xdr:rowOff>123825</xdr:rowOff>
                  </to>
                </anchor>
              </controlPr>
            </control>
          </mc:Choice>
        </mc:AlternateContent>
        <mc:AlternateContent xmlns:mc="http://schemas.openxmlformats.org/markup-compatibility/2006">
          <mc:Choice Requires="x14">
            <control shapeId="55305" r:id="rId9" name="Check Box 9">
              <controlPr defaultSize="0" autoFill="0" autoLine="0" autoPict="0">
                <anchor moveWithCells="1">
                  <from>
                    <xdr:col>1</xdr:col>
                    <xdr:colOff>371475</xdr:colOff>
                    <xdr:row>23</xdr:row>
                    <xdr:rowOff>47625</xdr:rowOff>
                  </from>
                  <to>
                    <xdr:col>2</xdr:col>
                    <xdr:colOff>266700</xdr:colOff>
                    <xdr:row>24</xdr:row>
                    <xdr:rowOff>95250</xdr:rowOff>
                  </to>
                </anchor>
              </controlPr>
            </control>
          </mc:Choice>
        </mc:AlternateContent>
        <mc:AlternateContent xmlns:mc="http://schemas.openxmlformats.org/markup-compatibility/2006">
          <mc:Choice Requires="x14">
            <control shapeId="55306" r:id="rId10" name="Check Box 10">
              <controlPr defaultSize="0" autoFill="0" autoLine="0" autoPict="0">
                <anchor moveWithCells="1">
                  <from>
                    <xdr:col>2</xdr:col>
                    <xdr:colOff>276225</xdr:colOff>
                    <xdr:row>23</xdr:row>
                    <xdr:rowOff>28575</xdr:rowOff>
                  </from>
                  <to>
                    <xdr:col>3</xdr:col>
                    <xdr:colOff>190500</xdr:colOff>
                    <xdr:row>24</xdr:row>
                    <xdr:rowOff>123825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indexed="31"/>
    <pageSetUpPr autoPageBreaks="0"/>
  </sheetPr>
  <dimension ref="A1:R93"/>
  <sheetViews>
    <sheetView showGridLines="0" showRowColHeaders="0" showZeros="0" showOutlineSymbols="0" zoomScaleNormal="100" zoomScaleSheetLayoutView="100" workbookViewId="0">
      <pane xSplit="1" ySplit="8" topLeftCell="B9" activePane="bottomRight" state="frozen"/>
      <selection pane="topRight" activeCell="B1" sqref="B1"/>
      <selection pane="bottomLeft" activeCell="A9" sqref="A9"/>
      <selection pane="bottomRight" activeCell="E12" sqref="E12:F12"/>
    </sheetView>
  </sheetViews>
  <sheetFormatPr baseColWidth="10" defaultRowHeight="12.75" x14ac:dyDescent="0.2"/>
  <cols>
    <col min="1" max="1" width="30.42578125" style="228" customWidth="1"/>
    <col min="2" max="13" width="6.7109375" style="228" customWidth="1"/>
    <col min="14" max="14" width="0.85546875" style="228" customWidth="1"/>
    <col min="15" max="15" width="6.28515625" style="228" customWidth="1"/>
    <col min="16" max="16" width="1.7109375" style="228" customWidth="1"/>
    <col min="17" max="16384" width="11.42578125" style="228"/>
  </cols>
  <sheetData>
    <row r="1" spans="2:16" x14ac:dyDescent="0.2">
      <c r="B1" s="4255" t="s">
        <v>659</v>
      </c>
      <c r="C1" s="4256"/>
      <c r="D1" s="4256"/>
      <c r="E1" s="4256"/>
      <c r="F1" s="4256" t="s">
        <v>658</v>
      </c>
      <c r="G1" s="4256"/>
      <c r="H1" s="4256"/>
      <c r="I1" s="4256"/>
      <c r="J1" s="4256"/>
      <c r="K1" s="4256" t="s">
        <v>657</v>
      </c>
      <c r="L1" s="4256"/>
      <c r="M1" s="4256"/>
      <c r="N1" s="4256"/>
      <c r="O1" s="4256"/>
      <c r="P1" s="4257"/>
    </row>
    <row r="2" spans="2:16" ht="4.5" customHeight="1" x14ac:dyDescent="0.2">
      <c r="B2" s="4249"/>
      <c r="C2" s="4240"/>
      <c r="D2" s="4240"/>
      <c r="E2" s="4240"/>
      <c r="F2" s="4240"/>
      <c r="G2" s="4240"/>
      <c r="H2" s="4240"/>
      <c r="I2" s="4240"/>
      <c r="J2" s="4240"/>
      <c r="K2" s="4240"/>
      <c r="L2" s="4240"/>
      <c r="M2" s="4240"/>
      <c r="N2" s="4240"/>
      <c r="O2" s="4240"/>
      <c r="P2" s="4250"/>
    </row>
    <row r="3" spans="2:16" ht="13.5" customHeight="1" x14ac:dyDescent="0.2">
      <c r="B3" s="4238"/>
      <c r="C3" s="4239"/>
      <c r="D3" s="4239"/>
      <c r="E3" s="381"/>
      <c r="F3" s="4234">
        <f>Tabelle1!C9</f>
        <v>0</v>
      </c>
      <c r="G3" s="4234"/>
      <c r="H3" s="4234"/>
      <c r="I3" s="4234"/>
      <c r="J3" s="381"/>
      <c r="K3" s="4234">
        <f>Tabelle1!C10</f>
        <v>0</v>
      </c>
      <c r="L3" s="4234"/>
      <c r="M3" s="4234"/>
      <c r="N3" s="4234"/>
      <c r="O3" s="4234"/>
      <c r="P3" s="447"/>
    </row>
    <row r="4" spans="2:16" ht="4.5" customHeight="1" x14ac:dyDescent="0.2">
      <c r="B4" s="4249"/>
      <c r="C4" s="4240"/>
      <c r="D4" s="4240"/>
      <c r="E4" s="4240"/>
      <c r="F4" s="4240"/>
      <c r="G4" s="4240"/>
      <c r="H4" s="4240"/>
      <c r="I4" s="4240"/>
      <c r="J4" s="4240"/>
      <c r="K4" s="4240"/>
      <c r="L4" s="4240"/>
      <c r="M4" s="4240"/>
      <c r="N4" s="4240"/>
      <c r="O4" s="4240"/>
      <c r="P4" s="4250"/>
    </row>
    <row r="5" spans="2:16" ht="13.5" customHeight="1" x14ac:dyDescent="0.2">
      <c r="B5" s="4238"/>
      <c r="C5" s="4239"/>
      <c r="D5" s="4239"/>
      <c r="E5" s="381"/>
      <c r="F5" s="4234">
        <f>Tabelle1!D9</f>
        <v>0</v>
      </c>
      <c r="G5" s="4234"/>
      <c r="H5" s="4234"/>
      <c r="I5" s="4234"/>
      <c r="J5" s="381"/>
      <c r="K5" s="4234">
        <f>Tabelle1!D10</f>
        <v>0</v>
      </c>
      <c r="L5" s="4234"/>
      <c r="M5" s="4234"/>
      <c r="N5" s="4234"/>
      <c r="O5" s="4234"/>
      <c r="P5" s="447"/>
    </row>
    <row r="6" spans="2:16" ht="4.5" customHeight="1" x14ac:dyDescent="0.2">
      <c r="B6" s="4249"/>
      <c r="C6" s="4240"/>
      <c r="D6" s="4240"/>
      <c r="E6" s="4240"/>
      <c r="F6" s="4240"/>
      <c r="G6" s="4240"/>
      <c r="H6" s="4240"/>
      <c r="I6" s="4240"/>
      <c r="J6" s="4240"/>
      <c r="K6" s="4240"/>
      <c r="L6" s="4240"/>
      <c r="M6" s="4240"/>
      <c r="N6" s="4240"/>
      <c r="O6" s="4240"/>
      <c r="P6" s="4250"/>
    </row>
    <row r="7" spans="2:16" ht="13.5" customHeight="1" x14ac:dyDescent="0.2">
      <c r="B7" s="498" t="s">
        <v>656</v>
      </c>
      <c r="C7" s="497"/>
      <c r="D7" s="4240"/>
      <c r="E7" s="4240"/>
      <c r="F7" s="496">
        <f>Tabelle1!F9</f>
        <v>0</v>
      </c>
      <c r="G7" s="4234">
        <f>Tabelle1!G9</f>
        <v>0</v>
      </c>
      <c r="H7" s="4234"/>
      <c r="I7" s="4234"/>
      <c r="J7" s="381"/>
      <c r="K7" s="496">
        <f>Tabelle1!F10</f>
        <v>0</v>
      </c>
      <c r="L7" s="4234">
        <f>Tabelle1!G10</f>
        <v>0</v>
      </c>
      <c r="M7" s="4234"/>
      <c r="N7" s="4234"/>
      <c r="O7" s="4234"/>
      <c r="P7" s="447"/>
    </row>
    <row r="8" spans="2:16" ht="7.5" customHeight="1" thickBot="1" x14ac:dyDescent="0.25">
      <c r="B8" s="4241"/>
      <c r="C8" s="4242"/>
      <c r="D8" s="4242"/>
      <c r="E8" s="4242"/>
      <c r="F8" s="4242"/>
      <c r="G8" s="4242"/>
      <c r="H8" s="4242"/>
      <c r="I8" s="4242"/>
      <c r="J8" s="4242"/>
      <c r="K8" s="4242"/>
      <c r="L8" s="4242"/>
      <c r="M8" s="4242"/>
      <c r="N8" s="4242"/>
      <c r="O8" s="4242"/>
      <c r="P8" s="4243"/>
    </row>
    <row r="9" spans="2:16" s="233" customFormat="1" ht="18" customHeight="1" x14ac:dyDescent="0.2">
      <c r="B9" s="4235" t="s">
        <v>655</v>
      </c>
      <c r="C9" s="4236"/>
      <c r="D9" s="4236"/>
      <c r="E9" s="4236"/>
      <c r="F9" s="4236"/>
      <c r="G9" s="4236"/>
      <c r="H9" s="4236"/>
      <c r="I9" s="4236"/>
      <c r="J9" s="4236"/>
      <c r="K9" s="4236"/>
      <c r="L9" s="4236"/>
      <c r="M9" s="4236"/>
      <c r="N9" s="4236"/>
      <c r="O9" s="4236"/>
      <c r="P9" s="4237"/>
    </row>
    <row r="10" spans="2:16" ht="12" customHeight="1" x14ac:dyDescent="0.2">
      <c r="B10" s="454"/>
      <c r="C10" s="472"/>
      <c r="D10" s="472"/>
      <c r="E10" s="495" t="s">
        <v>654</v>
      </c>
      <c r="F10" s="472"/>
      <c r="G10" s="472"/>
      <c r="H10" s="4246" t="s">
        <v>653</v>
      </c>
      <c r="I10" s="4246"/>
      <c r="J10" s="4246"/>
      <c r="K10" s="4246"/>
      <c r="L10" s="4246"/>
      <c r="M10" s="4246"/>
      <c r="N10" s="472"/>
      <c r="O10" s="472"/>
      <c r="P10" s="453"/>
    </row>
    <row r="11" spans="2:16" ht="16.5" customHeight="1" x14ac:dyDescent="0.2">
      <c r="B11" s="454"/>
      <c r="C11" s="472"/>
      <c r="D11" s="472"/>
      <c r="E11" s="4247"/>
      <c r="F11" s="4248"/>
      <c r="G11" s="472"/>
      <c r="H11" s="4247" t="s">
        <v>18</v>
      </c>
      <c r="I11" s="4248"/>
      <c r="J11" s="4251" t="s">
        <v>19</v>
      </c>
      <c r="K11" s="4252"/>
      <c r="L11" s="4247" t="s">
        <v>20</v>
      </c>
      <c r="M11" s="4248"/>
      <c r="N11" s="472"/>
      <c r="O11" s="472"/>
      <c r="P11" s="453"/>
    </row>
    <row r="12" spans="2:16" ht="16.5" customHeight="1" x14ac:dyDescent="0.2">
      <c r="B12" s="454"/>
      <c r="C12" s="472"/>
      <c r="D12" s="472"/>
      <c r="E12" s="4244"/>
      <c r="F12" s="4245"/>
      <c r="G12" s="472"/>
      <c r="H12" s="4244"/>
      <c r="I12" s="4245"/>
      <c r="J12" s="4253"/>
      <c r="K12" s="4254"/>
      <c r="L12" s="4244"/>
      <c r="M12" s="4245"/>
      <c r="N12" s="472"/>
      <c r="O12" s="472"/>
      <c r="P12" s="453"/>
    </row>
    <row r="13" spans="2:16" ht="10.5" customHeight="1" x14ac:dyDescent="0.2">
      <c r="B13" s="454"/>
      <c r="C13" s="472"/>
      <c r="E13" s="4218" t="s">
        <v>652</v>
      </c>
      <c r="F13" s="4219"/>
      <c r="G13" s="472"/>
      <c r="H13" s="4226" t="s">
        <v>652</v>
      </c>
      <c r="I13" s="4226"/>
      <c r="J13" s="4226"/>
      <c r="K13" s="4226"/>
      <c r="L13" s="4226"/>
      <c r="M13" s="4226"/>
      <c r="N13" s="472"/>
      <c r="O13" s="472"/>
      <c r="P13" s="453"/>
    </row>
    <row r="14" spans="2:16" s="480" customFormat="1" ht="16.5" customHeight="1" x14ac:dyDescent="0.2">
      <c r="B14" s="454"/>
      <c r="C14" s="472"/>
      <c r="E14" s="4227"/>
      <c r="F14" s="4227"/>
      <c r="H14" s="4227"/>
      <c r="I14" s="4227"/>
      <c r="J14" s="4232"/>
      <c r="K14" s="4233"/>
      <c r="L14" s="4227"/>
      <c r="M14" s="4227"/>
      <c r="P14" s="453"/>
    </row>
    <row r="15" spans="2:16" ht="10.5" customHeight="1" x14ac:dyDescent="0.2">
      <c r="B15" s="454"/>
      <c r="C15" s="472"/>
      <c r="D15" s="4228" t="s">
        <v>651</v>
      </c>
      <c r="E15" s="4228"/>
      <c r="F15" s="4228"/>
      <c r="G15" s="4228"/>
      <c r="H15" s="4226" t="s">
        <v>651</v>
      </c>
      <c r="I15" s="4226"/>
      <c r="J15" s="4226"/>
      <c r="K15" s="4226"/>
      <c r="L15" s="4226"/>
      <c r="M15" s="4226"/>
      <c r="P15" s="453"/>
    </row>
    <row r="16" spans="2:16" s="394" customFormat="1" ht="15" customHeight="1" x14ac:dyDescent="0.2">
      <c r="B16" s="454"/>
      <c r="C16" s="472"/>
      <c r="E16" s="4231" t="s">
        <v>670</v>
      </c>
      <c r="F16" s="4231"/>
      <c r="G16" s="4231"/>
      <c r="H16" s="4231"/>
      <c r="I16" s="4231"/>
      <c r="J16" s="4231"/>
      <c r="K16" s="4231"/>
      <c r="L16" s="4231"/>
      <c r="M16" s="4231"/>
      <c r="N16" s="472"/>
      <c r="O16" s="472"/>
      <c r="P16" s="453"/>
    </row>
    <row r="17" spans="1:18" ht="16.5" customHeight="1" x14ac:dyDescent="0.2">
      <c r="B17" s="454"/>
      <c r="C17" s="472"/>
      <c r="E17" s="4310"/>
      <c r="F17" s="4310"/>
      <c r="G17" s="472"/>
      <c r="H17" s="4310"/>
      <c r="I17" s="4310"/>
      <c r="J17" s="4307"/>
      <c r="K17" s="4308"/>
      <c r="L17" s="4310"/>
      <c r="M17" s="4310"/>
      <c r="N17" s="472"/>
      <c r="O17" s="472"/>
      <c r="P17" s="453"/>
    </row>
    <row r="18" spans="1:18" s="394" customFormat="1" ht="10.5" customHeight="1" x14ac:dyDescent="0.2">
      <c r="A18" s="494"/>
      <c r="B18" s="454"/>
      <c r="C18" s="472"/>
      <c r="E18" s="4226" t="s">
        <v>669</v>
      </c>
      <c r="F18" s="4226"/>
      <c r="G18" s="472"/>
      <c r="H18" s="4226" t="s">
        <v>669</v>
      </c>
      <c r="I18" s="4226"/>
      <c r="J18" s="4226"/>
      <c r="K18" s="4226"/>
      <c r="L18" s="4226"/>
      <c r="M18" s="4226"/>
      <c r="N18" s="472"/>
      <c r="O18" s="472"/>
      <c r="P18" s="453"/>
      <c r="Q18" s="493"/>
    </row>
    <row r="19" spans="1:18" s="233" customFormat="1" ht="16.5" customHeight="1" x14ac:dyDescent="0.2">
      <c r="B19" s="454"/>
      <c r="C19" s="472"/>
      <c r="E19" s="4310"/>
      <c r="F19" s="4310"/>
      <c r="G19" s="455"/>
      <c r="H19" s="4310"/>
      <c r="I19" s="4310"/>
      <c r="J19" s="4307"/>
      <c r="K19" s="4308"/>
      <c r="L19" s="4310"/>
      <c r="M19" s="4310"/>
      <c r="N19" s="455"/>
      <c r="O19" s="455"/>
      <c r="P19" s="506"/>
    </row>
    <row r="20" spans="1:18" ht="10.5" customHeight="1" x14ac:dyDescent="0.2">
      <c r="B20" s="454"/>
      <c r="C20" s="472"/>
      <c r="D20" s="472"/>
      <c r="E20" s="4226" t="s">
        <v>668</v>
      </c>
      <c r="F20" s="4226"/>
      <c r="G20" s="472"/>
      <c r="H20" s="4226" t="s">
        <v>668</v>
      </c>
      <c r="I20" s="4226"/>
      <c r="J20" s="4226"/>
      <c r="K20" s="4226"/>
      <c r="L20" s="4226"/>
      <c r="M20" s="4226"/>
      <c r="N20" s="472"/>
      <c r="O20" s="472"/>
      <c r="P20" s="453"/>
    </row>
    <row r="21" spans="1:18" ht="16.5" customHeight="1" x14ac:dyDescent="0.2">
      <c r="B21" s="454"/>
      <c r="C21" s="472"/>
      <c r="E21" s="4227"/>
      <c r="F21" s="4227"/>
      <c r="H21" s="4227"/>
      <c r="I21" s="4227"/>
      <c r="J21" s="4232"/>
      <c r="K21" s="4233"/>
      <c r="L21" s="4227"/>
      <c r="M21" s="4227"/>
      <c r="P21" s="505"/>
    </row>
    <row r="22" spans="1:18" ht="10.5" customHeight="1" x14ac:dyDescent="0.2">
      <c r="B22" s="451"/>
      <c r="C22" s="488"/>
      <c r="E22" s="4226" t="s">
        <v>667</v>
      </c>
      <c r="F22" s="4226"/>
      <c r="G22" s="488"/>
      <c r="H22" s="4226" t="s">
        <v>667</v>
      </c>
      <c r="I22" s="4226"/>
      <c r="J22" s="4226"/>
      <c r="K22" s="4226"/>
      <c r="L22" s="4226"/>
      <c r="M22" s="4226"/>
      <c r="N22" s="472"/>
      <c r="O22" s="472"/>
      <c r="P22" s="453"/>
      <c r="R22" s="512"/>
    </row>
    <row r="23" spans="1:18" s="480" customFormat="1" ht="16.5" customHeight="1" x14ac:dyDescent="0.2">
      <c r="B23" s="479"/>
      <c r="C23" s="478"/>
      <c r="E23" s="4227"/>
      <c r="F23" s="4227"/>
      <c r="G23" s="485"/>
      <c r="H23" s="4227"/>
      <c r="I23" s="4227"/>
      <c r="J23" s="4232"/>
      <c r="K23" s="4233"/>
      <c r="L23" s="4227"/>
      <c r="M23" s="4227"/>
      <c r="N23" s="485"/>
      <c r="O23" s="485"/>
      <c r="P23" s="481"/>
      <c r="R23" s="474"/>
    </row>
    <row r="24" spans="1:18" ht="10.5" customHeight="1" x14ac:dyDescent="0.2">
      <c r="B24" s="479"/>
      <c r="C24" s="478"/>
      <c r="E24" s="4226" t="s">
        <v>666</v>
      </c>
      <c r="F24" s="4226"/>
      <c r="G24" s="472"/>
      <c r="H24" s="4226" t="s">
        <v>666</v>
      </c>
      <c r="I24" s="4226"/>
      <c r="J24" s="4226"/>
      <c r="K24" s="4226"/>
      <c r="L24" s="4226"/>
      <c r="M24" s="4226"/>
      <c r="N24" s="472"/>
      <c r="O24" s="472"/>
      <c r="P24" s="453"/>
    </row>
    <row r="25" spans="1:18" s="480" customFormat="1" ht="10.5" customHeight="1" x14ac:dyDescent="0.2">
      <c r="B25" s="479"/>
      <c r="C25" s="478"/>
      <c r="F25" s="485"/>
      <c r="I25" s="485"/>
      <c r="J25" s="485"/>
      <c r="K25" s="485"/>
      <c r="L25" s="485"/>
      <c r="M25" s="485"/>
      <c r="N25" s="485"/>
      <c r="O25" s="485"/>
      <c r="P25" s="481"/>
    </row>
    <row r="26" spans="1:18" ht="14.25" customHeight="1" x14ac:dyDescent="0.2">
      <c r="B26" s="479"/>
      <c r="C26" s="478"/>
      <c r="D26" s="472"/>
      <c r="E26" s="472"/>
      <c r="F26" s="472"/>
      <c r="H26" s="472"/>
      <c r="I26" s="472"/>
      <c r="J26" s="4309" t="s">
        <v>650</v>
      </c>
      <c r="K26" s="4309"/>
      <c r="L26" s="4309"/>
      <c r="M26" s="472"/>
      <c r="N26" s="472"/>
      <c r="O26" s="472"/>
      <c r="P26" s="453"/>
    </row>
    <row r="27" spans="1:18" ht="13.5" customHeight="1" x14ac:dyDescent="0.2">
      <c r="B27" s="471"/>
      <c r="C27" s="470" t="s">
        <v>648</v>
      </c>
      <c r="D27" s="449"/>
      <c r="E27" s="657"/>
      <c r="F27" s="449"/>
      <c r="G27" s="469" t="s">
        <v>88</v>
      </c>
      <c r="H27" s="477"/>
      <c r="I27" s="477"/>
      <c r="J27" s="4309"/>
      <c r="K27" s="4309"/>
      <c r="L27" s="4309"/>
      <c r="M27" s="477"/>
      <c r="N27" s="477"/>
      <c r="O27" s="477"/>
      <c r="P27" s="476"/>
    </row>
    <row r="28" spans="1:18" ht="12" customHeight="1" x14ac:dyDescent="0.2">
      <c r="B28" s="3416"/>
      <c r="C28" s="2937"/>
      <c r="D28" s="656" t="s">
        <v>647</v>
      </c>
      <c r="E28" s="656" t="s">
        <v>646</v>
      </c>
      <c r="F28" s="656" t="s">
        <v>645</v>
      </c>
      <c r="H28" s="474"/>
      <c r="I28" s="474"/>
      <c r="M28" s="474"/>
      <c r="N28" s="474"/>
      <c r="O28" s="474"/>
      <c r="P28" s="473"/>
    </row>
    <row r="29" spans="1:18" ht="7.5" customHeight="1" x14ac:dyDescent="0.2">
      <c r="B29" s="4249"/>
      <c r="C29" s="4240"/>
      <c r="D29" s="4349" t="s">
        <v>673</v>
      </c>
      <c r="E29" s="4350"/>
      <c r="F29" s="4350"/>
      <c r="G29" s="474"/>
      <c r="H29" s="474"/>
      <c r="I29" s="474"/>
      <c r="M29" s="474"/>
      <c r="N29" s="474"/>
      <c r="O29" s="474"/>
      <c r="P29" s="473"/>
    </row>
    <row r="30" spans="1:18" ht="8.1" customHeight="1" x14ac:dyDescent="0.2">
      <c r="B30" s="457"/>
      <c r="C30" s="456"/>
      <c r="D30" s="4350"/>
      <c r="E30" s="4350"/>
      <c r="F30" s="4350"/>
      <c r="G30" s="456"/>
      <c r="H30" s="456"/>
      <c r="I30" s="4301"/>
      <c r="J30" s="4301"/>
      <c r="K30" s="4301"/>
      <c r="L30" s="4301"/>
      <c r="M30" s="4301"/>
      <c r="N30" s="4301"/>
      <c r="O30" s="4301"/>
      <c r="P30" s="4302"/>
    </row>
    <row r="31" spans="1:18" ht="8.1" customHeight="1" x14ac:dyDescent="0.2">
      <c r="B31" s="457"/>
      <c r="C31" s="456"/>
      <c r="D31" s="4350"/>
      <c r="E31" s="4350"/>
      <c r="F31" s="4350"/>
      <c r="G31" s="456"/>
      <c r="H31" s="456"/>
      <c r="I31" s="4301"/>
      <c r="J31" s="4301"/>
      <c r="K31" s="4301"/>
      <c r="L31" s="4301"/>
      <c r="M31" s="4301"/>
      <c r="N31" s="4301"/>
      <c r="O31" s="4301"/>
      <c r="P31" s="4302"/>
    </row>
    <row r="32" spans="1:18" ht="13.5" customHeight="1" x14ac:dyDescent="0.2">
      <c r="B32" s="4261" t="s">
        <v>216</v>
      </c>
      <c r="C32" s="4262"/>
      <c r="D32" s="467"/>
      <c r="E32" s="658"/>
      <c r="F32" s="511" t="s">
        <v>663</v>
      </c>
      <c r="G32" s="644"/>
      <c r="H32" s="4334" t="s">
        <v>782</v>
      </c>
      <c r="I32" s="4335"/>
      <c r="J32" s="644"/>
      <c r="K32" s="4332" t="s">
        <v>746</v>
      </c>
      <c r="L32" s="4332"/>
      <c r="M32" s="4332"/>
      <c r="N32" s="4332"/>
      <c r="O32" s="4332"/>
      <c r="P32" s="453"/>
      <c r="R32" s="455"/>
    </row>
    <row r="33" spans="2:18" ht="8.1" customHeight="1" x14ac:dyDescent="0.2">
      <c r="B33" s="3416"/>
      <c r="C33" s="2937"/>
      <c r="D33" s="4303" t="s">
        <v>644</v>
      </c>
      <c r="E33" s="4305" t="s">
        <v>643</v>
      </c>
      <c r="F33" s="4226" t="s">
        <v>642</v>
      </c>
      <c r="G33" s="472"/>
      <c r="H33" s="640"/>
      <c r="I33" s="640"/>
      <c r="J33" s="641"/>
      <c r="K33" s="4296" t="s">
        <v>641</v>
      </c>
      <c r="L33" s="4296"/>
      <c r="M33" s="4296"/>
      <c r="N33" s="4296"/>
      <c r="O33" s="4296"/>
      <c r="P33" s="453"/>
    </row>
    <row r="34" spans="2:18" ht="8.1" customHeight="1" x14ac:dyDescent="0.2">
      <c r="B34" s="3416"/>
      <c r="C34" s="2937"/>
      <c r="D34" s="4304"/>
      <c r="E34" s="4306"/>
      <c r="F34" s="4228"/>
      <c r="G34" s="472"/>
      <c r="H34" s="381"/>
      <c r="I34" s="381"/>
      <c r="J34" s="641"/>
      <c r="K34" s="4348"/>
      <c r="L34" s="4348"/>
      <c r="M34" s="4348"/>
      <c r="N34" s="4348"/>
      <c r="O34" s="4348"/>
      <c r="P34" s="453"/>
      <c r="R34" s="455"/>
    </row>
    <row r="35" spans="2:18" ht="21" customHeight="1" x14ac:dyDescent="0.2">
      <c r="B35" s="454"/>
      <c r="C35" s="472"/>
      <c r="D35" s="4329"/>
      <c r="E35" s="4329"/>
      <c r="F35" s="4329"/>
      <c r="G35" s="4338"/>
      <c r="H35" s="4338"/>
      <c r="I35" s="4338"/>
      <c r="J35" s="4338"/>
      <c r="K35" s="4329"/>
      <c r="L35" s="4329"/>
      <c r="M35" s="4329"/>
      <c r="N35" s="4240"/>
      <c r="O35" s="4240"/>
      <c r="P35" s="4250"/>
      <c r="R35" s="510"/>
    </row>
    <row r="36" spans="2:18" ht="10.5" customHeight="1" x14ac:dyDescent="0.2">
      <c r="B36" s="454"/>
      <c r="C36" s="472"/>
      <c r="D36" s="4222" t="s">
        <v>780</v>
      </c>
      <c r="E36" s="4222"/>
      <c r="F36" s="4222"/>
      <c r="G36" s="4338"/>
      <c r="H36" s="4338"/>
      <c r="I36" s="4338"/>
      <c r="J36" s="4338"/>
      <c r="K36" s="4222" t="s">
        <v>777</v>
      </c>
      <c r="L36" s="4222"/>
      <c r="M36" s="4222"/>
      <c r="N36" s="4240"/>
      <c r="O36" s="4240"/>
      <c r="P36" s="4250"/>
      <c r="R36" s="455"/>
    </row>
    <row r="37" spans="2:18" ht="8.1" customHeight="1" x14ac:dyDescent="0.2">
      <c r="B37" s="4249"/>
      <c r="C37" s="4240"/>
      <c r="D37" s="4240"/>
      <c r="E37" s="4240"/>
      <c r="F37" s="4240"/>
      <c r="G37" s="4240"/>
      <c r="H37" s="4240"/>
      <c r="I37" s="4240"/>
      <c r="J37" s="4240"/>
      <c r="K37" s="4240"/>
      <c r="L37" s="4240"/>
      <c r="M37" s="4240"/>
      <c r="N37" s="4240"/>
      <c r="O37" s="4240"/>
      <c r="P37" s="4250"/>
      <c r="R37" s="233"/>
    </row>
    <row r="38" spans="2:18" s="443" customFormat="1" ht="13.5" customHeight="1" x14ac:dyDescent="0.2">
      <c r="B38" s="509"/>
      <c r="C38" s="508"/>
      <c r="D38" s="4347" t="s">
        <v>649</v>
      </c>
      <c r="E38" s="4347"/>
      <c r="F38" s="4347"/>
      <c r="G38" s="4339"/>
      <c r="H38" s="4339"/>
      <c r="I38" s="4339"/>
      <c r="J38" s="4339"/>
      <c r="K38" s="4347" t="s">
        <v>649</v>
      </c>
      <c r="L38" s="4347"/>
      <c r="M38" s="4347"/>
      <c r="N38" s="4339"/>
      <c r="O38" s="4339"/>
      <c r="P38" s="4340"/>
    </row>
    <row r="39" spans="2:18" ht="13.5" customHeight="1" x14ac:dyDescent="0.2">
      <c r="B39" s="454"/>
      <c r="C39" s="472"/>
      <c r="D39" s="4221"/>
      <c r="E39" s="4221"/>
      <c r="F39" s="4221"/>
      <c r="G39" s="4221"/>
      <c r="H39" s="4240"/>
      <c r="I39" s="4240"/>
      <c r="J39" s="4240"/>
      <c r="K39" s="4221"/>
      <c r="L39" s="4221"/>
      <c r="M39" s="4221"/>
      <c r="N39" s="4221"/>
      <c r="O39" s="4221"/>
      <c r="P39" s="4250"/>
    </row>
    <row r="40" spans="2:18" ht="10.5" customHeight="1" x14ac:dyDescent="0.2">
      <c r="B40" s="454"/>
      <c r="C40" s="472"/>
      <c r="D40" s="4222" t="s">
        <v>779</v>
      </c>
      <c r="E40" s="4222"/>
      <c r="F40" s="4222"/>
      <c r="G40" s="4222"/>
      <c r="H40" s="4240"/>
      <c r="I40" s="4240"/>
      <c r="J40" s="4240"/>
      <c r="K40" s="4222" t="s">
        <v>778</v>
      </c>
      <c r="L40" s="4222"/>
      <c r="M40" s="4222"/>
      <c r="N40" s="4222"/>
      <c r="O40" s="4222"/>
      <c r="P40" s="4250"/>
      <c r="R40" s="455"/>
    </row>
    <row r="41" spans="2:18" ht="13.5" customHeight="1" x14ac:dyDescent="0.2">
      <c r="B41" s="454"/>
      <c r="C41" s="472"/>
      <c r="D41" s="629" t="s">
        <v>672</v>
      </c>
      <c r="E41" s="629"/>
      <c r="F41" s="629"/>
      <c r="G41" s="629"/>
      <c r="H41" s="472"/>
      <c r="I41" s="472"/>
      <c r="J41" s="472"/>
      <c r="K41" s="4347"/>
      <c r="L41" s="4347"/>
      <c r="M41" s="4347"/>
      <c r="N41" s="478"/>
      <c r="O41" s="478"/>
      <c r="P41" s="453"/>
      <c r="R41" s="455"/>
    </row>
    <row r="42" spans="2:18" ht="13.5" customHeight="1" x14ac:dyDescent="0.2">
      <c r="B42" s="454"/>
      <c r="C42" s="472"/>
      <c r="D42" s="4268"/>
      <c r="E42" s="4268"/>
      <c r="F42" s="4268"/>
      <c r="G42" s="629"/>
      <c r="H42" s="472"/>
      <c r="I42" s="472"/>
      <c r="J42" s="472"/>
      <c r="K42" s="4221"/>
      <c r="L42" s="4221"/>
      <c r="M42" s="4221"/>
      <c r="N42" s="4221"/>
      <c r="O42" s="4221"/>
      <c r="P42" s="453"/>
      <c r="R42" s="455"/>
    </row>
    <row r="43" spans="2:18" ht="10.5" customHeight="1" x14ac:dyDescent="0.2">
      <c r="B43" s="454"/>
      <c r="C43" s="472"/>
      <c r="D43" s="4222" t="s">
        <v>784</v>
      </c>
      <c r="E43" s="4222"/>
      <c r="F43" s="4222"/>
      <c r="G43" s="478"/>
      <c r="H43" s="472"/>
      <c r="I43" s="472"/>
      <c r="J43" s="472"/>
      <c r="K43" s="4222" t="s">
        <v>775</v>
      </c>
      <c r="L43" s="4222"/>
      <c r="M43" s="4222"/>
      <c r="N43" s="4222"/>
      <c r="O43" s="4222"/>
      <c r="P43" s="453"/>
      <c r="R43" s="455"/>
    </row>
    <row r="44" spans="2:18" ht="8.25" customHeight="1" x14ac:dyDescent="0.2">
      <c r="B44" s="454"/>
      <c r="C44" s="472"/>
      <c r="D44" s="507"/>
      <c r="E44" s="472"/>
      <c r="F44" s="472"/>
      <c r="G44" s="472"/>
      <c r="H44" s="472"/>
      <c r="I44" s="472"/>
      <c r="J44" s="472"/>
      <c r="K44" s="472"/>
      <c r="L44" s="472"/>
      <c r="M44" s="472"/>
      <c r="N44" s="472"/>
      <c r="O44" s="472"/>
      <c r="P44" s="453"/>
    </row>
    <row r="45" spans="2:18" ht="13.5" customHeight="1" x14ac:dyDescent="0.2">
      <c r="B45" s="4249"/>
      <c r="C45" s="4240"/>
      <c r="D45" s="4225"/>
      <c r="E45" s="4225"/>
      <c r="F45" s="4225"/>
      <c r="G45" s="4287"/>
      <c r="H45" s="4287"/>
      <c r="I45" s="4287"/>
      <c r="J45" s="4287"/>
      <c r="K45" s="4221"/>
      <c r="L45" s="4221"/>
      <c r="M45" s="4221"/>
      <c r="N45" s="4221"/>
      <c r="O45" s="4221"/>
      <c r="P45" s="626"/>
      <c r="R45" s="455"/>
    </row>
    <row r="46" spans="2:18" ht="10.5" customHeight="1" x14ac:dyDescent="0.2">
      <c r="B46" s="4249"/>
      <c r="C46" s="4240"/>
      <c r="D46" s="4222" t="s">
        <v>753</v>
      </c>
      <c r="E46" s="4222"/>
      <c r="F46" s="4222"/>
      <c r="G46" s="4287"/>
      <c r="H46" s="4287"/>
      <c r="I46" s="4287"/>
      <c r="J46" s="4287"/>
      <c r="K46" s="4222" t="s">
        <v>776</v>
      </c>
      <c r="L46" s="4222"/>
      <c r="M46" s="4222"/>
      <c r="N46" s="4222"/>
      <c r="O46" s="4222"/>
      <c r="P46" s="626"/>
      <c r="R46" s="480"/>
    </row>
    <row r="47" spans="2:18" ht="8.1" customHeight="1" x14ac:dyDescent="0.2">
      <c r="B47" s="4249"/>
      <c r="C47" s="4240"/>
      <c r="D47" s="4240"/>
      <c r="E47" s="4240"/>
      <c r="F47" s="4240"/>
      <c r="G47" s="4240"/>
      <c r="H47" s="4240"/>
      <c r="I47" s="4240"/>
      <c r="J47" s="4240"/>
      <c r="K47" s="4240"/>
      <c r="L47" s="4240"/>
      <c r="M47" s="4240"/>
      <c r="N47" s="4240"/>
      <c r="O47" s="4240"/>
      <c r="P47" s="4250"/>
    </row>
    <row r="48" spans="2:18" ht="13.5" customHeight="1" x14ac:dyDescent="0.2">
      <c r="B48" s="4261"/>
      <c r="C48" s="4262"/>
      <c r="D48" s="458"/>
      <c r="E48" s="499" t="s">
        <v>88</v>
      </c>
      <c r="F48" s="4312" t="s">
        <v>638</v>
      </c>
      <c r="G48" s="4312"/>
      <c r="H48" s="4312"/>
      <c r="I48" s="4312"/>
      <c r="J48" s="449"/>
      <c r="K48" s="4269" t="s">
        <v>637</v>
      </c>
      <c r="L48" s="4269"/>
      <c r="M48" s="4269"/>
      <c r="N48" s="4269"/>
      <c r="O48" s="4269"/>
      <c r="P48" s="4288"/>
    </row>
    <row r="49" spans="1:16" ht="8.1" customHeight="1" x14ac:dyDescent="0.2">
      <c r="B49" s="4249"/>
      <c r="C49" s="4240"/>
      <c r="D49" s="4240"/>
      <c r="E49" s="4240"/>
      <c r="F49" s="4240"/>
      <c r="G49" s="4240"/>
      <c r="H49" s="4240"/>
      <c r="I49" s="4240"/>
      <c r="J49" s="4240"/>
      <c r="K49" s="4240"/>
      <c r="L49" s="4240"/>
      <c r="M49" s="4240"/>
      <c r="N49" s="4240"/>
      <c r="O49" s="4240"/>
      <c r="P49" s="4250"/>
    </row>
    <row r="50" spans="1:16" ht="8.1" customHeight="1" x14ac:dyDescent="0.2">
      <c r="B50" s="454"/>
      <c r="C50" s="472"/>
      <c r="D50" s="472"/>
      <c r="E50" s="472"/>
      <c r="F50" s="472"/>
      <c r="G50" s="472"/>
      <c r="H50" s="472"/>
      <c r="I50" s="472"/>
      <c r="J50" s="472"/>
      <c r="K50" s="472"/>
      <c r="M50" s="645"/>
      <c r="N50" s="645"/>
      <c r="O50" s="645"/>
      <c r="P50" s="4292"/>
    </row>
    <row r="51" spans="1:16" ht="15" customHeight="1" x14ac:dyDescent="0.2">
      <c r="B51" s="4316" t="s">
        <v>671</v>
      </c>
      <c r="C51" s="4317"/>
      <c r="D51" s="4317"/>
      <c r="E51" s="4317"/>
      <c r="F51" s="4317"/>
      <c r="G51" s="4317"/>
      <c r="H51" s="4317"/>
      <c r="I51" s="472"/>
      <c r="J51" s="4284" t="s">
        <v>636</v>
      </c>
      <c r="K51" s="4284"/>
      <c r="L51" s="4284"/>
      <c r="M51" s="4284"/>
      <c r="N51" s="4284"/>
      <c r="O51" s="4284"/>
      <c r="P51" s="4292"/>
    </row>
    <row r="52" spans="1:16" ht="10.5" customHeight="1" x14ac:dyDescent="0.2">
      <c r="B52" s="4315"/>
      <c r="C52" s="4260"/>
      <c r="D52" s="4260"/>
      <c r="E52" s="4260"/>
      <c r="F52" s="472"/>
      <c r="G52" s="472"/>
      <c r="H52" s="472"/>
      <c r="I52" s="472"/>
      <c r="J52" s="472"/>
      <c r="K52" s="472"/>
      <c r="L52" s="645"/>
      <c r="M52" s="645"/>
      <c r="N52" s="645"/>
      <c r="O52" s="645"/>
      <c r="P52" s="4292"/>
    </row>
    <row r="53" spans="1:16" ht="15" customHeight="1" x14ac:dyDescent="0.2">
      <c r="B53" s="454"/>
      <c r="C53" s="4227"/>
      <c r="D53" s="4227"/>
      <c r="E53" s="381"/>
      <c r="F53" s="4311"/>
      <c r="G53" s="4311"/>
      <c r="H53" s="4240"/>
      <c r="I53" s="4240"/>
      <c r="J53" s="4240"/>
      <c r="K53" s="4240"/>
      <c r="L53" s="4263" t="s">
        <v>635</v>
      </c>
      <c r="M53" s="4263"/>
      <c r="N53" s="4263"/>
      <c r="O53" s="4263"/>
      <c r="P53" s="4264"/>
    </row>
    <row r="54" spans="1:16" ht="10.5" customHeight="1" x14ac:dyDescent="0.2">
      <c r="A54" s="453"/>
      <c r="B54" s="4259" t="s">
        <v>662</v>
      </c>
      <c r="C54" s="4266"/>
      <c r="D54" s="4266"/>
      <c r="E54" s="4266"/>
      <c r="F54" s="4265" t="s">
        <v>754</v>
      </c>
      <c r="G54" s="4265"/>
      <c r="H54" s="4265"/>
      <c r="I54" s="4240"/>
      <c r="J54" s="4240"/>
      <c r="K54" s="4240"/>
      <c r="L54" s="4240"/>
      <c r="M54" s="4240"/>
      <c r="N54" s="4240"/>
      <c r="O54" s="4240"/>
      <c r="P54" s="4250"/>
    </row>
    <row r="55" spans="1:16" ht="5.25" customHeight="1" x14ac:dyDescent="0.2">
      <c r="A55" s="447"/>
      <c r="B55" s="4249"/>
      <c r="C55" s="4240"/>
      <c r="D55" s="4240"/>
      <c r="E55" s="4240"/>
      <c r="F55" s="4240"/>
      <c r="G55" s="4240"/>
      <c r="H55" s="4240"/>
      <c r="I55" s="4240"/>
      <c r="J55" s="4240"/>
      <c r="K55" s="4240"/>
      <c r="L55" s="4240"/>
      <c r="M55" s="4240"/>
      <c r="N55" s="4240"/>
      <c r="O55" s="4240"/>
      <c r="P55" s="4250"/>
    </row>
    <row r="56" spans="1:16" ht="15" customHeight="1" x14ac:dyDescent="0.2">
      <c r="A56" s="447"/>
      <c r="B56" s="452"/>
      <c r="C56" s="4227"/>
      <c r="D56" s="4227"/>
      <c r="E56" s="381"/>
      <c r="F56" s="4311"/>
      <c r="G56" s="4311"/>
      <c r="H56" s="4270"/>
      <c r="I56" s="4270"/>
      <c r="J56" s="4269" t="s">
        <v>634</v>
      </c>
      <c r="K56" s="4269"/>
      <c r="L56" s="4263" t="s">
        <v>746</v>
      </c>
      <c r="M56" s="4263"/>
      <c r="N56" s="4263"/>
      <c r="O56" s="4263"/>
      <c r="P56" s="4264"/>
    </row>
    <row r="57" spans="1:16" ht="10.5" customHeight="1" x14ac:dyDescent="0.2">
      <c r="A57" s="447"/>
      <c r="B57" s="4259" t="s">
        <v>661</v>
      </c>
      <c r="C57" s="4260"/>
      <c r="D57" s="4260"/>
      <c r="E57" s="4260"/>
      <c r="F57" s="4271" t="s">
        <v>754</v>
      </c>
      <c r="G57" s="4271"/>
      <c r="H57" s="4271"/>
      <c r="I57" s="381"/>
      <c r="J57" s="4269"/>
      <c r="K57" s="4269"/>
      <c r="L57" s="4263"/>
      <c r="M57" s="4263"/>
      <c r="N57" s="4263"/>
      <c r="O57" s="4263"/>
      <c r="P57" s="4264"/>
    </row>
    <row r="58" spans="1:16" ht="5.25" customHeight="1" x14ac:dyDescent="0.2">
      <c r="A58" s="447"/>
      <c r="B58" s="4249"/>
      <c r="C58" s="4240"/>
      <c r="D58" s="4240"/>
      <c r="E58" s="4240"/>
      <c r="F58" s="4240"/>
      <c r="G58" s="4240"/>
      <c r="H58" s="4240"/>
      <c r="I58" s="4240"/>
      <c r="J58" s="4240"/>
      <c r="K58" s="4240"/>
      <c r="L58" s="4240"/>
      <c r="M58" s="4240"/>
      <c r="N58" s="4240"/>
      <c r="O58" s="4240"/>
      <c r="P58" s="4250"/>
    </row>
    <row r="59" spans="1:16" ht="15" customHeight="1" x14ac:dyDescent="0.2">
      <c r="A59" s="447"/>
      <c r="B59" s="451"/>
      <c r="C59" s="4227"/>
      <c r="D59" s="4227"/>
      <c r="E59" s="381"/>
      <c r="F59" s="4311"/>
      <c r="G59" s="4311"/>
      <c r="H59" s="4287"/>
      <c r="I59" s="4287"/>
      <c r="J59" s="449"/>
      <c r="K59" s="4269" t="s">
        <v>88</v>
      </c>
      <c r="L59" s="4269"/>
      <c r="M59" s="4269"/>
      <c r="N59" s="4269"/>
      <c r="O59" s="4269"/>
      <c r="P59" s="4288"/>
    </row>
    <row r="60" spans="1:16" ht="10.5" customHeight="1" x14ac:dyDescent="0.2">
      <c r="A60" s="447"/>
      <c r="B60" s="4259" t="s">
        <v>660</v>
      </c>
      <c r="C60" s="4260"/>
      <c r="D60" s="4260"/>
      <c r="E60" s="4260"/>
      <c r="F60" s="4271" t="s">
        <v>754</v>
      </c>
      <c r="G60" s="4271"/>
      <c r="H60" s="4271"/>
      <c r="I60" s="4240"/>
      <c r="J60" s="4240"/>
      <c r="K60" s="4240"/>
      <c r="L60" s="4240"/>
      <c r="M60" s="4240"/>
      <c r="N60" s="4240"/>
      <c r="O60" s="4240"/>
      <c r="P60" s="4250"/>
    </row>
    <row r="61" spans="1:16" ht="10.5" customHeight="1" x14ac:dyDescent="0.2">
      <c r="A61" s="447"/>
      <c r="B61" s="4249"/>
      <c r="C61" s="4240"/>
      <c r="D61" s="4240"/>
      <c r="E61" s="4240"/>
      <c r="F61" s="4240"/>
      <c r="G61" s="4240"/>
      <c r="H61" s="4240"/>
      <c r="I61" s="4240"/>
      <c r="J61" s="4285" t="s">
        <v>633</v>
      </c>
      <c r="K61" s="4285"/>
      <c r="L61" s="4285"/>
      <c r="M61" s="4285"/>
      <c r="N61" s="4285"/>
      <c r="O61" s="4285"/>
      <c r="P61" s="4286"/>
    </row>
    <row r="62" spans="1:16" ht="3.95" customHeight="1" x14ac:dyDescent="0.2">
      <c r="A62" s="447"/>
      <c r="B62" s="4249"/>
      <c r="C62" s="4240"/>
      <c r="D62" s="4240"/>
      <c r="E62" s="4240"/>
      <c r="F62" s="4240"/>
      <c r="G62" s="4240"/>
      <c r="H62" s="4240"/>
      <c r="I62" s="4240"/>
      <c r="J62" s="4285"/>
      <c r="K62" s="4285"/>
      <c r="L62" s="4285"/>
      <c r="M62" s="4285"/>
      <c r="N62" s="4285"/>
      <c r="O62" s="4285"/>
      <c r="P62" s="4286"/>
    </row>
    <row r="63" spans="1:16" ht="3" customHeight="1" x14ac:dyDescent="0.2">
      <c r="A63" s="447"/>
      <c r="B63" s="4341" t="s">
        <v>674</v>
      </c>
      <c r="C63" s="4342"/>
      <c r="D63" s="4342"/>
      <c r="E63" s="4342"/>
      <c r="F63" s="4342"/>
      <c r="G63" s="4342"/>
      <c r="H63" s="4342"/>
      <c r="I63" s="4342"/>
      <c r="J63" s="4342"/>
      <c r="K63" s="4342"/>
      <c r="L63" s="4342"/>
      <c r="M63" s="4342"/>
      <c r="N63" s="4342"/>
      <c r="O63" s="4342"/>
      <c r="P63" s="4343"/>
    </row>
    <row r="64" spans="1:16" ht="10.5" customHeight="1" thickBot="1" x14ac:dyDescent="0.25">
      <c r="A64" s="447"/>
      <c r="B64" s="4344"/>
      <c r="C64" s="4345"/>
      <c r="D64" s="4345"/>
      <c r="E64" s="4345"/>
      <c r="F64" s="4345"/>
      <c r="G64" s="4345"/>
      <c r="H64" s="4345"/>
      <c r="I64" s="4345"/>
      <c r="J64" s="4345"/>
      <c r="K64" s="4345"/>
      <c r="L64" s="4345"/>
      <c r="M64" s="4345"/>
      <c r="N64" s="4345"/>
      <c r="O64" s="4345"/>
      <c r="P64" s="4346"/>
    </row>
    <row r="65" spans="2:16" ht="2.25" customHeight="1" x14ac:dyDescent="0.2">
      <c r="B65" s="4255"/>
      <c r="C65" s="4256"/>
      <c r="D65" s="4256"/>
      <c r="E65" s="4256"/>
      <c r="F65" s="4256"/>
      <c r="G65" s="4256"/>
      <c r="H65" s="4256"/>
      <c r="I65" s="4256"/>
      <c r="J65" s="4256"/>
      <c r="K65" s="4256"/>
      <c r="L65" s="4256"/>
      <c r="M65" s="4256"/>
      <c r="N65" s="4256"/>
      <c r="O65" s="4256"/>
      <c r="P65" s="4257"/>
    </row>
    <row r="66" spans="2:16" ht="18" customHeight="1" x14ac:dyDescent="0.2">
      <c r="B66" s="4273" t="s">
        <v>632</v>
      </c>
      <c r="C66" s="4274"/>
      <c r="D66" s="4333">
        <f>Tabelle1!G10</f>
        <v>0</v>
      </c>
      <c r="E66" s="4333"/>
      <c r="F66" s="4333"/>
      <c r="G66" s="4333"/>
      <c r="H66" s="4333"/>
      <c r="I66" s="4333"/>
      <c r="J66" s="4240"/>
      <c r="K66" s="4240"/>
      <c r="L66" s="4240"/>
      <c r="M66" s="4240"/>
      <c r="N66" s="4240"/>
      <c r="O66" s="4240"/>
      <c r="P66" s="4250"/>
    </row>
    <row r="67" spans="2:16" ht="4.5" customHeight="1" x14ac:dyDescent="0.2">
      <c r="B67" s="4249"/>
      <c r="C67" s="4240"/>
      <c r="D67" s="4240"/>
      <c r="E67" s="4240"/>
      <c r="F67" s="4240"/>
      <c r="G67" s="4240"/>
      <c r="H67" s="4240"/>
      <c r="I67" s="4240"/>
      <c r="J67" s="4240"/>
      <c r="K67" s="4240"/>
      <c r="L67" s="4240"/>
      <c r="M67" s="4240"/>
      <c r="N67" s="4240"/>
      <c r="O67" s="4240"/>
      <c r="P67" s="4250"/>
    </row>
    <row r="68" spans="2:16" ht="18" customHeight="1" x14ac:dyDescent="0.2">
      <c r="B68" s="4273" t="s">
        <v>631</v>
      </c>
      <c r="C68" s="4274"/>
      <c r="D68" s="4277"/>
      <c r="E68" s="4278"/>
      <c r="F68" s="4278"/>
      <c r="G68" s="381"/>
      <c r="H68" s="381"/>
      <c r="I68" s="381"/>
      <c r="J68" s="448" t="s">
        <v>630</v>
      </c>
      <c r="K68" s="4276"/>
      <c r="L68" s="4276"/>
      <c r="M68" s="4276"/>
      <c r="N68" s="4276"/>
      <c r="O68" s="4276"/>
      <c r="P68" s="447"/>
    </row>
    <row r="69" spans="2:16" ht="4.5" customHeight="1" thickBot="1" x14ac:dyDescent="0.25">
      <c r="B69" s="4241"/>
      <c r="C69" s="4242"/>
      <c r="D69" s="4242"/>
      <c r="E69" s="4242"/>
      <c r="F69" s="4242"/>
      <c r="G69" s="4242"/>
      <c r="H69" s="4242"/>
      <c r="I69" s="4242"/>
      <c r="J69" s="4242"/>
      <c r="K69" s="4242"/>
      <c r="L69" s="4242"/>
      <c r="M69" s="4242"/>
      <c r="N69" s="4242"/>
      <c r="O69" s="4242"/>
      <c r="P69" s="4243"/>
    </row>
    <row r="70" spans="2:16" ht="8.1" customHeight="1" x14ac:dyDescent="0.2"/>
    <row r="71" spans="2:16" ht="8.1" customHeight="1" x14ac:dyDescent="0.2"/>
    <row r="72" spans="2:16" ht="8.1" customHeight="1" x14ac:dyDescent="0.2"/>
    <row r="73" spans="2:16" ht="8.1" customHeight="1" x14ac:dyDescent="0.2"/>
    <row r="74" spans="2:16" ht="8.1" customHeight="1" x14ac:dyDescent="0.2"/>
    <row r="75" spans="2:16" ht="8.1" customHeight="1" x14ac:dyDescent="0.2"/>
    <row r="76" spans="2:16" ht="8.1" customHeight="1" x14ac:dyDescent="0.2"/>
    <row r="77" spans="2:16" ht="8.1" customHeight="1" x14ac:dyDescent="0.2"/>
    <row r="78" spans="2:16" ht="8.1" customHeight="1" x14ac:dyDescent="0.2"/>
    <row r="79" spans="2:16" ht="8.1" customHeight="1" x14ac:dyDescent="0.2"/>
    <row r="80" spans="2:16" ht="8.1" customHeight="1" x14ac:dyDescent="0.2"/>
    <row r="81" ht="8.1" customHeight="1" x14ac:dyDescent="0.2"/>
    <row r="82" ht="8.1" customHeight="1" x14ac:dyDescent="0.2"/>
    <row r="83" ht="8.1" customHeight="1" x14ac:dyDescent="0.2"/>
    <row r="84" ht="8.1" customHeight="1" x14ac:dyDescent="0.2"/>
    <row r="85" ht="8.1" customHeight="1" x14ac:dyDescent="0.2"/>
    <row r="86" ht="8.1" customHeight="1" x14ac:dyDescent="0.2"/>
    <row r="87" ht="8.1" customHeight="1" x14ac:dyDescent="0.2"/>
    <row r="88" ht="8.1" customHeight="1" x14ac:dyDescent="0.2"/>
    <row r="89" ht="8.1" customHeight="1" x14ac:dyDescent="0.2"/>
    <row r="90" ht="8.1" customHeight="1" x14ac:dyDescent="0.2"/>
    <row r="91" ht="8.1" customHeight="1" x14ac:dyDescent="0.2"/>
    <row r="92" ht="8.1" customHeight="1" x14ac:dyDescent="0.2"/>
    <row r="93" ht="8.1" customHeight="1" x14ac:dyDescent="0.2"/>
  </sheetData>
  <sheetProtection algorithmName="SHA-512" hashValue="sfibjgdmvF67o1zPTxsusDKqRVmYsXre6obF/Q3ZKtMU1mfXB/w9Y44XiUvrXoJ5ddCf8Cqa2Z3XHCalyOFwcg==" saltValue="aleFk7L/ylaBtkL5tdz+yw==" spinCount="100000" sheet="1" objects="1" scenarios="1" selectLockedCells="1"/>
  <mergeCells count="145">
    <mergeCell ref="P39:P40"/>
    <mergeCell ref="K32:O32"/>
    <mergeCell ref="D39:G39"/>
    <mergeCell ref="D40:G40"/>
    <mergeCell ref="K40:O40"/>
    <mergeCell ref="H40:J40"/>
    <mergeCell ref="K39:O39"/>
    <mergeCell ref="H39:J39"/>
    <mergeCell ref="H23:I23"/>
    <mergeCell ref="J23:K23"/>
    <mergeCell ref="L23:M23"/>
    <mergeCell ref="H24:M24"/>
    <mergeCell ref="D35:F35"/>
    <mergeCell ref="D36:F36"/>
    <mergeCell ref="K36:M36"/>
    <mergeCell ref="D33:D34"/>
    <mergeCell ref="E33:E34"/>
    <mergeCell ref="K38:M38"/>
    <mergeCell ref="B37:P37"/>
    <mergeCell ref="N35:P36"/>
    <mergeCell ref="D38:F38"/>
    <mergeCell ref="F33:F34"/>
    <mergeCell ref="B29:C29"/>
    <mergeCell ref="H32:I32"/>
    <mergeCell ref="B8:P8"/>
    <mergeCell ref="H11:I11"/>
    <mergeCell ref="J11:K11"/>
    <mergeCell ref="B9:P9"/>
    <mergeCell ref="D15:G15"/>
    <mergeCell ref="E16:M16"/>
    <mergeCell ref="E17:F17"/>
    <mergeCell ref="J21:K21"/>
    <mergeCell ref="L21:M21"/>
    <mergeCell ref="H18:M18"/>
    <mergeCell ref="J19:K19"/>
    <mergeCell ref="H19:I19"/>
    <mergeCell ref="H21:I21"/>
    <mergeCell ref="E19:F19"/>
    <mergeCell ref="E11:F11"/>
    <mergeCell ref="L11:M11"/>
    <mergeCell ref="H10:M10"/>
    <mergeCell ref="K33:O34"/>
    <mergeCell ref="D29:F31"/>
    <mergeCell ref="J26:L27"/>
    <mergeCell ref="I30:P31"/>
    <mergeCell ref="B28:C28"/>
    <mergeCell ref="B32:C32"/>
    <mergeCell ref="B33:C34"/>
    <mergeCell ref="E23:F23"/>
    <mergeCell ref="E24:F24"/>
    <mergeCell ref="E22:F22"/>
    <mergeCell ref="H12:I12"/>
    <mergeCell ref="H22:M22"/>
    <mergeCell ref="H20:M20"/>
    <mergeCell ref="E12:F12"/>
    <mergeCell ref="H17:I17"/>
    <mergeCell ref="L19:M19"/>
    <mergeCell ref="L17:M17"/>
    <mergeCell ref="J12:K12"/>
    <mergeCell ref="L14:M14"/>
    <mergeCell ref="H15:M15"/>
    <mergeCell ref="L12:M12"/>
    <mergeCell ref="J17:K17"/>
    <mergeCell ref="E18:F18"/>
    <mergeCell ref="E13:F13"/>
    <mergeCell ref="H13:M13"/>
    <mergeCell ref="E20:F20"/>
    <mergeCell ref="J14:K14"/>
    <mergeCell ref="E14:F14"/>
    <mergeCell ref="E21:F21"/>
    <mergeCell ref="H14:I14"/>
    <mergeCell ref="B1:E1"/>
    <mergeCell ref="F1:J1"/>
    <mergeCell ref="K1:P1"/>
    <mergeCell ref="B2:P2"/>
    <mergeCell ref="F3:I3"/>
    <mergeCell ref="F5:I5"/>
    <mergeCell ref="B4:P4"/>
    <mergeCell ref="B5:D5"/>
    <mergeCell ref="L7:O7"/>
    <mergeCell ref="G7:I7"/>
    <mergeCell ref="D7:E7"/>
    <mergeCell ref="B6:P6"/>
    <mergeCell ref="B3:D3"/>
    <mergeCell ref="K3:O3"/>
    <mergeCell ref="K5:O5"/>
    <mergeCell ref="G35:J36"/>
    <mergeCell ref="K35:M35"/>
    <mergeCell ref="K68:O68"/>
    <mergeCell ref="D68:F68"/>
    <mergeCell ref="K43:O43"/>
    <mergeCell ref="K42:O42"/>
    <mergeCell ref="B67:P67"/>
    <mergeCell ref="I60:P60"/>
    <mergeCell ref="B63:P64"/>
    <mergeCell ref="B61:I62"/>
    <mergeCell ref="H53:K53"/>
    <mergeCell ref="B45:C46"/>
    <mergeCell ref="K41:M41"/>
    <mergeCell ref="N38:P38"/>
    <mergeCell ref="G38:J38"/>
    <mergeCell ref="D46:F46"/>
    <mergeCell ref="D45:F45"/>
    <mergeCell ref="G45:J46"/>
    <mergeCell ref="H56:I56"/>
    <mergeCell ref="K45:O45"/>
    <mergeCell ref="K46:O46"/>
    <mergeCell ref="D42:F42"/>
    <mergeCell ref="D43:F43"/>
    <mergeCell ref="K59:P59"/>
    <mergeCell ref="F57:H57"/>
    <mergeCell ref="F56:G56"/>
    <mergeCell ref="B58:P58"/>
    <mergeCell ref="I54:P54"/>
    <mergeCell ref="B55:P55"/>
    <mergeCell ref="C56:D56"/>
    <mergeCell ref="B69:P69"/>
    <mergeCell ref="B65:P65"/>
    <mergeCell ref="B66:C66"/>
    <mergeCell ref="B68:C68"/>
    <mergeCell ref="D66:I66"/>
    <mergeCell ref="B48:C48"/>
    <mergeCell ref="F48:I48"/>
    <mergeCell ref="B47:P47"/>
    <mergeCell ref="J66:P66"/>
    <mergeCell ref="F54:H54"/>
    <mergeCell ref="B54:E54"/>
    <mergeCell ref="C53:D53"/>
    <mergeCell ref="F59:G59"/>
    <mergeCell ref="H59:I59"/>
    <mergeCell ref="J56:K57"/>
    <mergeCell ref="L53:P53"/>
    <mergeCell ref="K48:P48"/>
    <mergeCell ref="B49:P49"/>
    <mergeCell ref="J61:P62"/>
    <mergeCell ref="F60:H60"/>
    <mergeCell ref="B60:E60"/>
    <mergeCell ref="C59:D59"/>
    <mergeCell ref="B57:E57"/>
    <mergeCell ref="F53:G53"/>
    <mergeCell ref="J51:O51"/>
    <mergeCell ref="P50:P52"/>
    <mergeCell ref="B52:E52"/>
    <mergeCell ref="B51:H51"/>
    <mergeCell ref="L56:P57"/>
  </mergeCells>
  <dataValidations xWindow="757" yWindow="946" count="11">
    <dataValidation type="list" allowBlank="1" showInputMessage="1" showErrorMessage="1" promptTitle="MeLo-ID für 2-R-Zähler" prompt="Auswahl durch Netzbetreiber!" sqref="K38:M38">
      <formula1>"DE00077599310,DE00073099310"</formula1>
    </dataValidation>
    <dataValidation type="list" allowBlank="1" showInputMessage="1" showErrorMessage="1" sqref="J59">
      <formula1>" ,50,63,80,100,125,160,200,224"</formula1>
    </dataValidation>
    <dataValidation type="list" allowBlank="1" showInputMessage="1" showErrorMessage="1" promptTitle="Angaben zum RCD" prompt="Hier bitte den Bemessungsstrom des RCD angeben!" sqref="D32">
      <formula1>"10 A,16 A,20 A,25 A,32 A,40 A,63 A"</formula1>
    </dataValidation>
    <dataValidation type="list" allowBlank="1" showInputMessage="1" showErrorMessage="1" promptTitle="Angaben zum RCD" prompt="Hier bitte den Bemessungsdifferenzstrom des RCD angeben!" sqref="E32">
      <formula1>"10 mA,30 mA,100 mA,300 mA,500 mA,1 A"</formula1>
    </dataValidation>
    <dataValidation allowBlank="1" showErrorMessage="1" sqref="F32 F27 K41:M41"/>
    <dataValidation type="list" allowBlank="1" showInputMessage="1" showErrorMessage="1" promptTitle="MeLo-ID für Nettostromzähler" prompt="Auswahl durch Netzbetreiber!" sqref="D38:F38">
      <formula1>"DE00077599310,DE00073099310"</formula1>
    </dataValidation>
    <dataValidation allowBlank="1" showInputMessage="1" showErrorMessage="1" promptTitle="Eingabe MeLo-ID Nettostromzähler" prompt="Eingabe durch Netzbetreiber!" sqref="D39:G39"/>
    <dataValidation allowBlank="1" showInputMessage="1" showErrorMessage="1" promptTitle="Eingabe MeLo-ID 2-R-Zähler" prompt="Eingabe durch Netzbetreiber!" sqref="K39:O39"/>
    <dataValidation allowBlank="1" showInputMessage="1" showErrorMessage="1" promptTitle="Eingabe MaLo-ID Netznutzung" prompt="Eingabe durch Netzbetreiber!" sqref="K42:O42"/>
    <dataValidation allowBlank="1" showInputMessage="1" showErrorMessage="1" promptTitle="Eingabe MaLo-ID Einspeisung" prompt="Eingabe durch Netzbetreiber!" sqref="K45:O45"/>
    <dataValidation type="list" allowBlank="1" showInputMessage="1" showErrorMessage="1" sqref="J48">
      <formula1>" ,16,20,25,35,50,63,80,100,125,160,"</formula1>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6325" r:id="rId5" name="Option Button 5">
              <controlPr defaultSize="0" autoFill="0" autoLine="0" autoPict="0">
                <anchor moveWithCells="1" sizeWithCells="1">
                  <from>
                    <xdr:col>1</xdr:col>
                    <xdr:colOff>85725</xdr:colOff>
                    <xdr:row>34</xdr:row>
                    <xdr:rowOff>9525</xdr:rowOff>
                  </from>
                  <to>
                    <xdr:col>1</xdr:col>
                    <xdr:colOff>390525</xdr:colOff>
                    <xdr:row>35</xdr:row>
                    <xdr:rowOff>57150</xdr:rowOff>
                  </to>
                </anchor>
              </controlPr>
            </control>
          </mc:Choice>
        </mc:AlternateContent>
        <mc:AlternateContent xmlns:mc="http://schemas.openxmlformats.org/markup-compatibility/2006">
          <mc:Choice Requires="x14">
            <control shapeId="56326" r:id="rId6" name="Option Button 6">
              <controlPr defaultSize="0" autoFill="0" autoLine="0" autoPict="0">
                <anchor moveWithCells="1" sizeWithCells="1">
                  <from>
                    <xdr:col>2</xdr:col>
                    <xdr:colOff>57150</xdr:colOff>
                    <xdr:row>34</xdr:row>
                    <xdr:rowOff>9525</xdr:rowOff>
                  </from>
                  <to>
                    <xdr:col>2</xdr:col>
                    <xdr:colOff>361950</xdr:colOff>
                    <xdr:row>35</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indexed="31"/>
    <pageSetUpPr autoPageBreaks="0"/>
  </sheetPr>
  <dimension ref="A1:R93"/>
  <sheetViews>
    <sheetView showGridLines="0" showRowColHeaders="0" showZeros="0" showOutlineSymbols="0" zoomScaleNormal="100" zoomScaleSheetLayoutView="100" workbookViewId="0">
      <pane xSplit="16" ySplit="8" topLeftCell="Q9" activePane="bottomRight" state="frozen"/>
      <selection activeCell="BG40" sqref="BG40"/>
      <selection pane="topRight" activeCell="BG40" sqref="BG40"/>
      <selection pane="bottomLeft" activeCell="BG40" sqref="BG40"/>
      <selection pane="bottomRight" activeCell="C53" sqref="C53:D53"/>
    </sheetView>
  </sheetViews>
  <sheetFormatPr baseColWidth="10" defaultRowHeight="12.75" x14ac:dyDescent="0.2"/>
  <cols>
    <col min="1" max="1" width="30.42578125" style="228" customWidth="1"/>
    <col min="2" max="13" width="6.7109375" style="228" customWidth="1"/>
    <col min="14" max="14" width="0.85546875" style="228" customWidth="1"/>
    <col min="15" max="15" width="6.28515625" style="228" customWidth="1"/>
    <col min="16" max="16" width="1.7109375" style="228" customWidth="1"/>
    <col min="17" max="16384" width="11.42578125" style="228"/>
  </cols>
  <sheetData>
    <row r="1" spans="2:16" x14ac:dyDescent="0.2">
      <c r="B1" s="4255" t="s">
        <v>659</v>
      </c>
      <c r="C1" s="4256"/>
      <c r="D1" s="4256"/>
      <c r="E1" s="4256"/>
      <c r="F1" s="4256" t="s">
        <v>658</v>
      </c>
      <c r="G1" s="4256"/>
      <c r="H1" s="4256"/>
      <c r="I1" s="4256"/>
      <c r="J1" s="4256"/>
      <c r="K1" s="4256" t="s">
        <v>657</v>
      </c>
      <c r="L1" s="4256"/>
      <c r="M1" s="4256"/>
      <c r="N1" s="4256"/>
      <c r="O1" s="4256"/>
      <c r="P1" s="4257"/>
    </row>
    <row r="2" spans="2:16" ht="4.5" customHeight="1" x14ac:dyDescent="0.2">
      <c r="B2" s="4249"/>
      <c r="C2" s="4240"/>
      <c r="D2" s="4240"/>
      <c r="E2" s="4240"/>
      <c r="F2" s="4240"/>
      <c r="G2" s="4240"/>
      <c r="H2" s="4240"/>
      <c r="I2" s="4240"/>
      <c r="J2" s="4240"/>
      <c r="K2" s="4240"/>
      <c r="L2" s="4240"/>
      <c r="M2" s="4240"/>
      <c r="N2" s="4240"/>
      <c r="O2" s="4240"/>
      <c r="P2" s="4250"/>
    </row>
    <row r="3" spans="2:16" ht="13.5" customHeight="1" x14ac:dyDescent="0.2">
      <c r="B3" s="4238"/>
      <c r="C3" s="4239"/>
      <c r="D3" s="4239"/>
      <c r="E3" s="381"/>
      <c r="F3" s="4234">
        <f>Tabelle1!C9</f>
        <v>0</v>
      </c>
      <c r="G3" s="4234"/>
      <c r="H3" s="4234"/>
      <c r="I3" s="4234"/>
      <c r="J3" s="381"/>
      <c r="K3" s="4234">
        <f>Tabelle1!C10</f>
        <v>0</v>
      </c>
      <c r="L3" s="4234"/>
      <c r="M3" s="4234"/>
      <c r="N3" s="4234"/>
      <c r="O3" s="4234"/>
      <c r="P3" s="447"/>
    </row>
    <row r="4" spans="2:16" ht="4.5" customHeight="1" x14ac:dyDescent="0.2">
      <c r="B4" s="4249"/>
      <c r="C4" s="4240"/>
      <c r="D4" s="4240"/>
      <c r="E4" s="4240"/>
      <c r="F4" s="4240"/>
      <c r="G4" s="4240"/>
      <c r="H4" s="4240"/>
      <c r="I4" s="4240"/>
      <c r="J4" s="4240"/>
      <c r="K4" s="4240"/>
      <c r="L4" s="4240"/>
      <c r="M4" s="4240"/>
      <c r="N4" s="4240"/>
      <c r="O4" s="4240"/>
      <c r="P4" s="4250"/>
    </row>
    <row r="5" spans="2:16" ht="13.5" customHeight="1" x14ac:dyDescent="0.2">
      <c r="B5" s="4238"/>
      <c r="C5" s="4239"/>
      <c r="D5" s="4239"/>
      <c r="E5" s="381"/>
      <c r="F5" s="4234">
        <f>Tabelle1!D9</f>
        <v>0</v>
      </c>
      <c r="G5" s="4234"/>
      <c r="H5" s="4234"/>
      <c r="I5" s="4234"/>
      <c r="J5" s="381"/>
      <c r="K5" s="4234">
        <f>Tabelle1!D10</f>
        <v>0</v>
      </c>
      <c r="L5" s="4234"/>
      <c r="M5" s="4234"/>
      <c r="N5" s="4234"/>
      <c r="O5" s="4234"/>
      <c r="P5" s="447"/>
    </row>
    <row r="6" spans="2:16" ht="4.5" customHeight="1" x14ac:dyDescent="0.2">
      <c r="B6" s="4249"/>
      <c r="C6" s="4240"/>
      <c r="D6" s="4240"/>
      <c r="E6" s="4240"/>
      <c r="F6" s="4240"/>
      <c r="G6" s="4240"/>
      <c r="H6" s="4240"/>
      <c r="I6" s="4240"/>
      <c r="J6" s="4240"/>
      <c r="K6" s="4240"/>
      <c r="L6" s="4240"/>
      <c r="M6" s="4240"/>
      <c r="N6" s="4240"/>
      <c r="O6" s="4240"/>
      <c r="P6" s="4250"/>
    </row>
    <row r="7" spans="2:16" ht="13.5" customHeight="1" x14ac:dyDescent="0.2">
      <c r="B7" s="498" t="s">
        <v>656</v>
      </c>
      <c r="C7" s="497"/>
      <c r="D7" s="4240"/>
      <c r="E7" s="4240"/>
      <c r="F7" s="496">
        <f>Tabelle1!F9</f>
        <v>0</v>
      </c>
      <c r="G7" s="4234">
        <f>Tabelle1!G9</f>
        <v>0</v>
      </c>
      <c r="H7" s="4234"/>
      <c r="I7" s="4234"/>
      <c r="J7" s="381"/>
      <c r="K7" s="496">
        <f>Tabelle1!F10</f>
        <v>0</v>
      </c>
      <c r="L7" s="4234">
        <f>Tabelle1!G10</f>
        <v>0</v>
      </c>
      <c r="M7" s="4234"/>
      <c r="N7" s="4234"/>
      <c r="O7" s="4234"/>
      <c r="P7" s="447"/>
    </row>
    <row r="8" spans="2:16" ht="7.5" customHeight="1" thickBot="1" x14ac:dyDescent="0.25">
      <c r="B8" s="4241"/>
      <c r="C8" s="4242"/>
      <c r="D8" s="4242"/>
      <c r="E8" s="4242"/>
      <c r="F8" s="4242"/>
      <c r="G8" s="4242"/>
      <c r="H8" s="4242"/>
      <c r="I8" s="4242"/>
      <c r="J8" s="4242"/>
      <c r="K8" s="4242"/>
      <c r="L8" s="4242"/>
      <c r="M8" s="4242"/>
      <c r="N8" s="4242"/>
      <c r="O8" s="4242"/>
      <c r="P8" s="4243"/>
    </row>
    <row r="9" spans="2:16" s="233" customFormat="1" ht="18" customHeight="1" x14ac:dyDescent="0.2">
      <c r="B9" s="4235" t="s">
        <v>655</v>
      </c>
      <c r="C9" s="4236"/>
      <c r="D9" s="4236"/>
      <c r="E9" s="4236"/>
      <c r="F9" s="4236"/>
      <c r="G9" s="4236"/>
      <c r="H9" s="4236"/>
      <c r="I9" s="4236"/>
      <c r="J9" s="4236"/>
      <c r="K9" s="4236"/>
      <c r="L9" s="4236"/>
      <c r="M9" s="4236"/>
      <c r="N9" s="4236"/>
      <c r="O9" s="4236"/>
      <c r="P9" s="4237"/>
    </row>
    <row r="10" spans="2:16" ht="12" customHeight="1" x14ac:dyDescent="0.2">
      <c r="B10" s="454"/>
      <c r="C10" s="472"/>
      <c r="D10" s="472"/>
      <c r="E10" s="495" t="s">
        <v>654</v>
      </c>
      <c r="F10" s="472"/>
      <c r="G10" s="472"/>
      <c r="H10" s="4246" t="s">
        <v>653</v>
      </c>
      <c r="I10" s="4246"/>
      <c r="J10" s="4246"/>
      <c r="K10" s="4246"/>
      <c r="L10" s="4246"/>
      <c r="M10" s="4246"/>
      <c r="N10" s="472"/>
      <c r="O10" s="472"/>
      <c r="P10" s="453"/>
    </row>
    <row r="11" spans="2:16" ht="12" customHeight="1" x14ac:dyDescent="0.2">
      <c r="B11" s="454"/>
      <c r="C11" s="472"/>
      <c r="D11" s="472"/>
      <c r="E11" s="4247"/>
      <c r="F11" s="4248"/>
      <c r="G11" s="472"/>
      <c r="H11" s="4247" t="s">
        <v>18</v>
      </c>
      <c r="I11" s="4248"/>
      <c r="J11" s="4251" t="s">
        <v>19</v>
      </c>
      <c r="K11" s="4252"/>
      <c r="L11" s="4247" t="s">
        <v>20</v>
      </c>
      <c r="M11" s="4248"/>
      <c r="N11" s="472"/>
      <c r="O11" s="472"/>
      <c r="P11" s="453"/>
    </row>
    <row r="12" spans="2:16" ht="16.5" customHeight="1" x14ac:dyDescent="0.2">
      <c r="B12" s="454"/>
      <c r="C12" s="472"/>
      <c r="D12" s="472"/>
      <c r="E12" s="4244"/>
      <c r="F12" s="4245"/>
      <c r="G12" s="472"/>
      <c r="H12" s="4244"/>
      <c r="I12" s="4245"/>
      <c r="J12" s="4253"/>
      <c r="K12" s="4254"/>
      <c r="L12" s="4244"/>
      <c r="M12" s="4245"/>
      <c r="N12" s="472"/>
      <c r="O12" s="472"/>
      <c r="P12" s="453"/>
    </row>
    <row r="13" spans="2:16" ht="10.5" customHeight="1" x14ac:dyDescent="0.2">
      <c r="B13" s="454"/>
      <c r="C13" s="472"/>
      <c r="E13" s="4218" t="s">
        <v>652</v>
      </c>
      <c r="F13" s="4219"/>
      <c r="G13" s="472"/>
      <c r="H13" s="4226" t="s">
        <v>652</v>
      </c>
      <c r="I13" s="4226"/>
      <c r="J13" s="4226"/>
      <c r="K13" s="4226"/>
      <c r="L13" s="4226"/>
      <c r="M13" s="4226"/>
      <c r="N13" s="472"/>
      <c r="O13" s="472"/>
      <c r="P13" s="453"/>
    </row>
    <row r="14" spans="2:16" s="480" customFormat="1" ht="16.5" customHeight="1" x14ac:dyDescent="0.2">
      <c r="B14" s="454"/>
      <c r="C14" s="472"/>
      <c r="E14" s="4227"/>
      <c r="F14" s="4227"/>
      <c r="H14" s="4227"/>
      <c r="I14" s="4227"/>
      <c r="J14" s="4232"/>
      <c r="K14" s="4233"/>
      <c r="L14" s="4227"/>
      <c r="M14" s="4227"/>
      <c r="P14" s="453"/>
    </row>
    <row r="15" spans="2:16" ht="10.5" customHeight="1" x14ac:dyDescent="0.2">
      <c r="B15" s="454"/>
      <c r="C15" s="472"/>
      <c r="D15" s="4228" t="s">
        <v>651</v>
      </c>
      <c r="E15" s="4228"/>
      <c r="F15" s="4228"/>
      <c r="G15" s="4228"/>
      <c r="H15" s="4226" t="s">
        <v>651</v>
      </c>
      <c r="I15" s="4226"/>
      <c r="J15" s="4226"/>
      <c r="K15" s="4226"/>
      <c r="L15" s="4226"/>
      <c r="M15" s="4226"/>
      <c r="P15" s="453"/>
    </row>
    <row r="16" spans="2:16" s="394" customFormat="1" ht="15" customHeight="1" x14ac:dyDescent="0.2">
      <c r="B16" s="454"/>
      <c r="C16" s="472"/>
      <c r="E16" s="4231" t="s">
        <v>670</v>
      </c>
      <c r="F16" s="4231"/>
      <c r="G16" s="4231"/>
      <c r="H16" s="4231"/>
      <c r="I16" s="4231"/>
      <c r="J16" s="4231"/>
      <c r="K16" s="4231"/>
      <c r="L16" s="4231"/>
      <c r="M16" s="4231"/>
      <c r="N16" s="472"/>
      <c r="O16" s="472"/>
      <c r="P16" s="453"/>
    </row>
    <row r="17" spans="1:18" ht="16.5" customHeight="1" x14ac:dyDescent="0.2">
      <c r="B17" s="454"/>
      <c r="C17" s="472"/>
      <c r="E17" s="4310"/>
      <c r="F17" s="4310"/>
      <c r="G17" s="472"/>
      <c r="H17" s="4310"/>
      <c r="I17" s="4310"/>
      <c r="J17" s="4307"/>
      <c r="K17" s="4308"/>
      <c r="L17" s="4310"/>
      <c r="M17" s="4310"/>
      <c r="N17" s="472"/>
      <c r="O17" s="472"/>
      <c r="P17" s="453"/>
    </row>
    <row r="18" spans="1:18" s="394" customFormat="1" ht="10.5" customHeight="1" x14ac:dyDescent="0.2">
      <c r="A18" s="494"/>
      <c r="B18" s="454"/>
      <c r="C18" s="472"/>
      <c r="E18" s="4226" t="s">
        <v>669</v>
      </c>
      <c r="F18" s="4226"/>
      <c r="G18" s="472"/>
      <c r="H18" s="4226" t="s">
        <v>669</v>
      </c>
      <c r="I18" s="4226"/>
      <c r="J18" s="4226"/>
      <c r="K18" s="4226"/>
      <c r="L18" s="4226"/>
      <c r="M18" s="4226"/>
      <c r="N18" s="472"/>
      <c r="O18" s="472"/>
      <c r="P18" s="453"/>
      <c r="Q18" s="493"/>
    </row>
    <row r="19" spans="1:18" s="233" customFormat="1" ht="16.5" customHeight="1" x14ac:dyDescent="0.2">
      <c r="B19" s="454"/>
      <c r="C19" s="472"/>
      <c r="E19" s="4310"/>
      <c r="F19" s="4310"/>
      <c r="G19" s="455"/>
      <c r="H19" s="4310"/>
      <c r="I19" s="4310"/>
      <c r="J19" s="4307"/>
      <c r="K19" s="4308"/>
      <c r="L19" s="4310"/>
      <c r="M19" s="4310"/>
      <c r="N19" s="455"/>
      <c r="O19" s="455"/>
      <c r="P19" s="506"/>
    </row>
    <row r="20" spans="1:18" ht="10.5" customHeight="1" x14ac:dyDescent="0.2">
      <c r="B20" s="454"/>
      <c r="C20" s="472"/>
      <c r="D20" s="472"/>
      <c r="E20" s="4226" t="s">
        <v>668</v>
      </c>
      <c r="F20" s="4226"/>
      <c r="G20" s="472"/>
      <c r="H20" s="4226" t="s">
        <v>668</v>
      </c>
      <c r="I20" s="4226"/>
      <c r="J20" s="4226"/>
      <c r="K20" s="4226"/>
      <c r="L20" s="4226"/>
      <c r="M20" s="4226"/>
      <c r="N20" s="472"/>
      <c r="O20" s="472"/>
      <c r="P20" s="453"/>
    </row>
    <row r="21" spans="1:18" ht="16.5" customHeight="1" x14ac:dyDescent="0.2">
      <c r="B21" s="454"/>
      <c r="C21" s="472"/>
      <c r="E21" s="4227"/>
      <c r="F21" s="4227"/>
      <c r="H21" s="4227"/>
      <c r="I21" s="4227"/>
      <c r="J21" s="4232"/>
      <c r="K21" s="4233"/>
      <c r="L21" s="4227"/>
      <c r="M21" s="4227"/>
      <c r="P21" s="505"/>
    </row>
    <row r="22" spans="1:18" ht="10.5" customHeight="1" x14ac:dyDescent="0.2">
      <c r="B22" s="451"/>
      <c r="C22" s="488"/>
      <c r="E22" s="4226" t="s">
        <v>667</v>
      </c>
      <c r="F22" s="4226"/>
      <c r="G22" s="488"/>
      <c r="H22" s="4226" t="s">
        <v>667</v>
      </c>
      <c r="I22" s="4226"/>
      <c r="J22" s="4226"/>
      <c r="K22" s="4226"/>
      <c r="L22" s="4226"/>
      <c r="M22" s="4226"/>
      <c r="N22" s="472"/>
      <c r="O22" s="472"/>
      <c r="P22" s="453"/>
    </row>
    <row r="23" spans="1:18" s="480" customFormat="1" ht="16.5" customHeight="1" x14ac:dyDescent="0.2">
      <c r="B23" s="479"/>
      <c r="C23" s="478"/>
      <c r="E23" s="4227"/>
      <c r="F23" s="4227"/>
      <c r="G23" s="485"/>
      <c r="H23" s="4227"/>
      <c r="I23" s="4227"/>
      <c r="J23" s="4232"/>
      <c r="K23" s="4233"/>
      <c r="L23" s="4227"/>
      <c r="M23" s="4227"/>
      <c r="N23" s="485"/>
      <c r="O23" s="485"/>
      <c r="P23" s="481"/>
      <c r="R23" s="477"/>
    </row>
    <row r="24" spans="1:18" ht="10.5" customHeight="1" x14ac:dyDescent="0.2">
      <c r="B24" s="479"/>
      <c r="C24" s="478"/>
      <c r="E24" s="4226" t="s">
        <v>666</v>
      </c>
      <c r="F24" s="4226"/>
      <c r="G24" s="472"/>
      <c r="H24" s="4226" t="s">
        <v>666</v>
      </c>
      <c r="I24" s="4226"/>
      <c r="J24" s="4226"/>
      <c r="K24" s="4226"/>
      <c r="L24" s="4226"/>
      <c r="M24" s="4226"/>
      <c r="N24" s="472"/>
      <c r="O24" s="472"/>
      <c r="P24" s="453"/>
      <c r="R24" s="474"/>
    </row>
    <row r="25" spans="1:18" s="480" customFormat="1" ht="10.5" customHeight="1" x14ac:dyDescent="0.2">
      <c r="B25" s="479"/>
      <c r="C25" s="478"/>
      <c r="F25" s="485"/>
      <c r="I25" s="485"/>
      <c r="J25" s="485"/>
      <c r="K25" s="485"/>
      <c r="L25" s="485"/>
      <c r="M25" s="485"/>
      <c r="N25" s="485"/>
      <c r="O25" s="485"/>
      <c r="P25" s="481"/>
    </row>
    <row r="26" spans="1:18" ht="14.25" customHeight="1" x14ac:dyDescent="0.2">
      <c r="B26" s="479"/>
      <c r="C26" s="478"/>
      <c r="D26" s="472"/>
      <c r="E26" s="472"/>
      <c r="F26" s="472"/>
      <c r="H26" s="472"/>
      <c r="I26" s="472"/>
      <c r="J26" s="4309" t="s">
        <v>650</v>
      </c>
      <c r="K26" s="4309"/>
      <c r="L26" s="4309"/>
      <c r="M26" s="472"/>
      <c r="N26" s="472"/>
      <c r="O26" s="472"/>
      <c r="P26" s="453"/>
    </row>
    <row r="27" spans="1:18" ht="13.5" customHeight="1" x14ac:dyDescent="0.2">
      <c r="B27" s="471"/>
      <c r="C27" s="470" t="s">
        <v>648</v>
      </c>
      <c r="D27" s="449"/>
      <c r="E27" s="657"/>
      <c r="F27" s="449"/>
      <c r="G27" s="469" t="s">
        <v>88</v>
      </c>
      <c r="H27" s="477"/>
      <c r="I27" s="477"/>
      <c r="J27" s="4309"/>
      <c r="K27" s="4309"/>
      <c r="L27" s="4309"/>
      <c r="M27" s="477"/>
      <c r="N27" s="477"/>
      <c r="O27" s="477"/>
      <c r="P27" s="476"/>
    </row>
    <row r="28" spans="1:18" ht="12" customHeight="1" x14ac:dyDescent="0.2">
      <c r="B28" s="3416"/>
      <c r="C28" s="2937"/>
      <c r="D28" s="656" t="s">
        <v>647</v>
      </c>
      <c r="E28" s="656" t="s">
        <v>646</v>
      </c>
      <c r="F28" s="656" t="s">
        <v>645</v>
      </c>
      <c r="H28" s="474"/>
      <c r="I28" s="474"/>
      <c r="M28" s="474"/>
      <c r="N28" s="474"/>
      <c r="O28" s="474"/>
      <c r="P28" s="473"/>
    </row>
    <row r="29" spans="1:18" ht="7.5" customHeight="1" x14ac:dyDescent="0.2">
      <c r="B29" s="4249"/>
      <c r="C29" s="4240"/>
      <c r="D29" s="4351" t="s">
        <v>673</v>
      </c>
      <c r="E29" s="4352"/>
      <c r="F29" s="4352"/>
      <c r="G29" s="474"/>
      <c r="H29" s="474"/>
      <c r="I29" s="474"/>
      <c r="M29" s="474"/>
      <c r="N29" s="474"/>
      <c r="O29" s="474"/>
      <c r="P29" s="473"/>
    </row>
    <row r="30" spans="1:18" ht="8.1" customHeight="1" x14ac:dyDescent="0.2">
      <c r="B30" s="457"/>
      <c r="C30" s="456"/>
      <c r="D30" s="4352"/>
      <c r="E30" s="4352"/>
      <c r="F30" s="4352"/>
      <c r="G30" s="456"/>
      <c r="H30" s="456"/>
      <c r="I30" s="646"/>
      <c r="J30" s="646"/>
      <c r="K30" s="646"/>
      <c r="L30" s="646"/>
      <c r="M30" s="646"/>
      <c r="N30" s="646"/>
      <c r="O30" s="646"/>
      <c r="P30" s="663"/>
    </row>
    <row r="31" spans="1:18" ht="8.1" customHeight="1" x14ac:dyDescent="0.2">
      <c r="B31" s="457"/>
      <c r="C31" s="456"/>
      <c r="D31" s="4352"/>
      <c r="E31" s="4352"/>
      <c r="F31" s="4352"/>
      <c r="G31" s="456"/>
      <c r="H31" s="4353" t="s">
        <v>676</v>
      </c>
      <c r="I31" s="4354"/>
      <c r="J31" s="646"/>
      <c r="K31" s="646"/>
      <c r="L31" s="646"/>
      <c r="M31" s="646"/>
      <c r="N31" s="646"/>
      <c r="O31" s="646"/>
      <c r="P31" s="663"/>
    </row>
    <row r="32" spans="1:18" ht="13.5" customHeight="1" x14ac:dyDescent="0.2">
      <c r="B32" s="4261" t="s">
        <v>216</v>
      </c>
      <c r="C32" s="4262"/>
      <c r="D32" s="467"/>
      <c r="E32" s="658"/>
      <c r="F32" s="511" t="s">
        <v>663</v>
      </c>
      <c r="G32" s="644"/>
      <c r="H32" s="3883"/>
      <c r="I32" s="4009"/>
      <c r="J32" s="644"/>
      <c r="K32" s="4332" t="s">
        <v>746</v>
      </c>
      <c r="L32" s="4332"/>
      <c r="M32" s="4332"/>
      <c r="N32" s="4332"/>
      <c r="O32" s="4332"/>
      <c r="P32" s="453"/>
      <c r="R32" s="455"/>
    </row>
    <row r="33" spans="1:18" ht="8.1" customHeight="1" x14ac:dyDescent="0.2">
      <c r="B33" s="3416"/>
      <c r="C33" s="2937"/>
      <c r="D33" s="4303" t="s">
        <v>644</v>
      </c>
      <c r="E33" s="4305" t="s">
        <v>643</v>
      </c>
      <c r="F33" s="4226" t="s">
        <v>642</v>
      </c>
      <c r="G33" s="472"/>
      <c r="J33" s="642"/>
      <c r="K33" s="4296" t="s">
        <v>641</v>
      </c>
      <c r="L33" s="4296"/>
      <c r="M33" s="4296"/>
      <c r="N33" s="4296"/>
      <c r="O33" s="4296"/>
      <c r="P33" s="453"/>
    </row>
    <row r="34" spans="1:18" ht="8.1" customHeight="1" x14ac:dyDescent="0.2">
      <c r="B34" s="3416"/>
      <c r="C34" s="2937"/>
      <c r="D34" s="4304"/>
      <c r="E34" s="4306"/>
      <c r="F34" s="4228"/>
      <c r="G34" s="472"/>
      <c r="J34" s="642"/>
      <c r="K34" s="4348"/>
      <c r="L34" s="4348"/>
      <c r="M34" s="4348"/>
      <c r="N34" s="4348"/>
      <c r="O34" s="4348"/>
      <c r="P34" s="453"/>
      <c r="R34" s="455"/>
    </row>
    <row r="35" spans="1:18" ht="20.25" customHeight="1" x14ac:dyDescent="0.2">
      <c r="B35" s="454"/>
      <c r="C35" s="472"/>
      <c r="D35" s="4329"/>
      <c r="E35" s="4329"/>
      <c r="F35" s="4329"/>
      <c r="G35" s="4338"/>
      <c r="H35" s="4338"/>
      <c r="I35" s="4338"/>
      <c r="J35" s="4338"/>
      <c r="K35" s="4329"/>
      <c r="L35" s="4329"/>
      <c r="M35" s="4329"/>
      <c r="N35" s="4240"/>
      <c r="O35" s="4240"/>
      <c r="P35" s="4250"/>
      <c r="R35" s="510"/>
    </row>
    <row r="36" spans="1:18" ht="10.5" customHeight="1" x14ac:dyDescent="0.2">
      <c r="B36" s="454"/>
      <c r="C36" s="472"/>
      <c r="D36" s="4222" t="s">
        <v>780</v>
      </c>
      <c r="E36" s="4222"/>
      <c r="F36" s="4222"/>
      <c r="G36" s="4338"/>
      <c r="H36" s="4338"/>
      <c r="I36" s="4338"/>
      <c r="J36" s="4338"/>
      <c r="K36" s="4222" t="s">
        <v>785</v>
      </c>
      <c r="L36" s="4222"/>
      <c r="M36" s="4222"/>
      <c r="N36" s="4240"/>
      <c r="O36" s="4240"/>
      <c r="P36" s="4250"/>
      <c r="R36" s="455"/>
    </row>
    <row r="37" spans="1:18" ht="7.5" customHeight="1" x14ac:dyDescent="0.2">
      <c r="B37" s="4249"/>
      <c r="C37" s="4240"/>
      <c r="D37" s="4240"/>
      <c r="E37" s="4240"/>
      <c r="F37" s="4240"/>
      <c r="G37" s="4240"/>
      <c r="H37" s="4240"/>
      <c r="I37" s="4240"/>
      <c r="J37" s="4240"/>
      <c r="K37" s="4240"/>
      <c r="L37" s="4240"/>
      <c r="M37" s="4240"/>
      <c r="N37" s="4240"/>
      <c r="O37" s="4240"/>
      <c r="P37" s="4250"/>
      <c r="R37" s="233"/>
    </row>
    <row r="38" spans="1:18" ht="13.5" customHeight="1" x14ac:dyDescent="0.2">
      <c r="B38" s="454"/>
      <c r="C38" s="472"/>
      <c r="D38" s="4347" t="s">
        <v>649</v>
      </c>
      <c r="E38" s="4347"/>
      <c r="F38" s="4347"/>
      <c r="G38" s="465"/>
      <c r="H38" s="465"/>
      <c r="I38" s="465"/>
      <c r="J38" s="465"/>
      <c r="K38" s="4347" t="s">
        <v>649</v>
      </c>
      <c r="L38" s="4347"/>
      <c r="M38" s="4347"/>
      <c r="N38" s="4269"/>
      <c r="O38" s="4269"/>
      <c r="P38" s="4288"/>
    </row>
    <row r="39" spans="1:18" ht="13.5" customHeight="1" x14ac:dyDescent="0.2">
      <c r="B39" s="454"/>
      <c r="C39" s="472"/>
      <c r="D39" s="4221"/>
      <c r="E39" s="4221"/>
      <c r="F39" s="4221"/>
      <c r="G39" s="4221"/>
      <c r="H39" s="4240"/>
      <c r="I39" s="4240"/>
      <c r="J39" s="4240"/>
      <c r="K39" s="4221"/>
      <c r="L39" s="4221"/>
      <c r="M39" s="4221"/>
      <c r="N39" s="4221"/>
      <c r="O39" s="4221"/>
      <c r="P39" s="4250"/>
    </row>
    <row r="40" spans="1:18" ht="10.5" customHeight="1" x14ac:dyDescent="0.2">
      <c r="B40" s="454"/>
      <c r="C40" s="472"/>
      <c r="D40" s="4222" t="s">
        <v>779</v>
      </c>
      <c r="E40" s="4222"/>
      <c r="F40" s="4222"/>
      <c r="G40" s="4222"/>
      <c r="H40" s="4240"/>
      <c r="I40" s="4240"/>
      <c r="J40" s="4240"/>
      <c r="K40" s="4222" t="s">
        <v>786</v>
      </c>
      <c r="L40" s="4222"/>
      <c r="M40" s="4222"/>
      <c r="N40" s="4222"/>
      <c r="O40" s="4222"/>
      <c r="P40" s="4250"/>
      <c r="R40" s="455"/>
    </row>
    <row r="41" spans="1:18" ht="13.5" customHeight="1" x14ac:dyDescent="0.2">
      <c r="B41" s="454"/>
      <c r="C41" s="472"/>
      <c r="D41" s="629" t="s">
        <v>672</v>
      </c>
      <c r="E41" s="629"/>
      <c r="F41" s="629"/>
      <c r="G41" s="629"/>
      <c r="H41" s="472"/>
      <c r="I41" s="472"/>
      <c r="J41" s="472"/>
      <c r="K41" s="3682"/>
      <c r="L41" s="3682"/>
      <c r="M41" s="3682"/>
      <c r="N41" s="652"/>
      <c r="O41" s="652"/>
      <c r="P41" s="453"/>
      <c r="R41" s="455"/>
    </row>
    <row r="42" spans="1:18" ht="13.5" customHeight="1" x14ac:dyDescent="0.2">
      <c r="B42" s="454"/>
      <c r="C42" s="472"/>
      <c r="D42" s="4268"/>
      <c r="E42" s="4268"/>
      <c r="F42" s="4268"/>
      <c r="G42" s="629"/>
      <c r="H42" s="472"/>
      <c r="I42" s="472"/>
      <c r="J42" s="472"/>
      <c r="K42" s="4221"/>
      <c r="L42" s="4221"/>
      <c r="M42" s="4221"/>
      <c r="N42" s="4221"/>
      <c r="O42" s="4221"/>
      <c r="P42" s="453"/>
      <c r="R42" s="455"/>
    </row>
    <row r="43" spans="1:18" ht="10.5" customHeight="1" x14ac:dyDescent="0.2">
      <c r="B43" s="454"/>
      <c r="C43" s="472"/>
      <c r="D43" s="4222" t="s">
        <v>784</v>
      </c>
      <c r="E43" s="4222"/>
      <c r="F43" s="4222"/>
      <c r="G43" s="478"/>
      <c r="H43" s="472"/>
      <c r="I43" s="472"/>
      <c r="J43" s="472"/>
      <c r="K43" s="4222" t="s">
        <v>775</v>
      </c>
      <c r="L43" s="4222"/>
      <c r="M43" s="4222"/>
      <c r="N43" s="4222"/>
      <c r="O43" s="4222"/>
      <c r="P43" s="453"/>
      <c r="R43" s="455"/>
    </row>
    <row r="44" spans="1:18" ht="10.5" customHeight="1" x14ac:dyDescent="0.2">
      <c r="B44" s="454"/>
      <c r="C44" s="472"/>
      <c r="D44" s="507"/>
      <c r="E44" s="472"/>
      <c r="F44" s="472"/>
      <c r="G44" s="472"/>
      <c r="H44" s="472"/>
      <c r="I44" s="472"/>
      <c r="J44" s="472"/>
      <c r="K44" s="472"/>
      <c r="L44" s="472"/>
      <c r="M44" s="472"/>
      <c r="N44" s="472"/>
      <c r="O44" s="472"/>
      <c r="P44" s="453"/>
    </row>
    <row r="45" spans="1:18" ht="13.5" customHeight="1" x14ac:dyDescent="0.2">
      <c r="B45" s="4249"/>
      <c r="C45" s="4240"/>
      <c r="D45" s="4225"/>
      <c r="E45" s="4225"/>
      <c r="F45" s="4225"/>
      <c r="G45" s="4287"/>
      <c r="H45" s="4287"/>
      <c r="I45" s="4287"/>
      <c r="J45" s="4287"/>
      <c r="K45" s="4221"/>
      <c r="L45" s="4221"/>
      <c r="M45" s="4221"/>
      <c r="N45" s="4221"/>
      <c r="O45" s="4221"/>
      <c r="P45" s="626"/>
      <c r="R45" s="455"/>
    </row>
    <row r="46" spans="1:18" ht="10.5" customHeight="1" x14ac:dyDescent="0.2">
      <c r="A46" s="514"/>
      <c r="B46" s="4249"/>
      <c r="C46" s="4240"/>
      <c r="D46" s="4222" t="s">
        <v>753</v>
      </c>
      <c r="E46" s="4222"/>
      <c r="F46" s="4222"/>
      <c r="G46" s="4287"/>
      <c r="H46" s="4287"/>
      <c r="I46" s="4287"/>
      <c r="J46" s="4287"/>
      <c r="K46" s="4222" t="s">
        <v>776</v>
      </c>
      <c r="L46" s="4222"/>
      <c r="M46" s="4222"/>
      <c r="N46" s="4222"/>
      <c r="O46" s="4222"/>
      <c r="P46" s="626"/>
      <c r="R46" s="480"/>
    </row>
    <row r="47" spans="1:18" ht="8.1" customHeight="1" x14ac:dyDescent="0.2">
      <c r="B47" s="4249"/>
      <c r="C47" s="4240"/>
      <c r="D47" s="4240"/>
      <c r="E47" s="4240"/>
      <c r="F47" s="4240"/>
      <c r="G47" s="4240"/>
      <c r="H47" s="4240"/>
      <c r="I47" s="4240"/>
      <c r="J47" s="4240"/>
      <c r="K47" s="4240"/>
      <c r="L47" s="4240"/>
      <c r="M47" s="4240"/>
      <c r="N47" s="4240"/>
      <c r="O47" s="4240"/>
      <c r="P47" s="4250"/>
    </row>
    <row r="48" spans="1:18" ht="13.5" customHeight="1" x14ac:dyDescent="0.2">
      <c r="B48" s="4261"/>
      <c r="C48" s="4262"/>
      <c r="D48" s="449"/>
      <c r="E48" s="499" t="s">
        <v>675</v>
      </c>
      <c r="F48" s="513"/>
      <c r="G48" s="513"/>
      <c r="H48" s="513"/>
      <c r="I48" s="513"/>
      <c r="J48" s="500"/>
      <c r="K48" s="4269"/>
      <c r="L48" s="4269"/>
      <c r="M48" s="4269"/>
      <c r="N48" s="4269"/>
      <c r="O48" s="4269"/>
      <c r="P48" s="4288"/>
    </row>
    <row r="49" spans="1:16" ht="8.1" customHeight="1" x14ac:dyDescent="0.2">
      <c r="B49" s="4249"/>
      <c r="C49" s="4240"/>
      <c r="D49" s="4240"/>
      <c r="E49" s="4240"/>
      <c r="F49" s="4240"/>
      <c r="G49" s="4240"/>
      <c r="H49" s="4240"/>
      <c r="I49" s="4240"/>
      <c r="J49" s="4240"/>
      <c r="K49" s="4240"/>
      <c r="L49" s="4240"/>
      <c r="M49" s="4240"/>
      <c r="N49" s="4240"/>
      <c r="O49" s="4240"/>
      <c r="P49" s="4250"/>
    </row>
    <row r="50" spans="1:16" ht="10.5" customHeight="1" x14ac:dyDescent="0.2">
      <c r="B50" s="454"/>
      <c r="C50" s="472"/>
      <c r="D50" s="472"/>
      <c r="E50" s="472"/>
      <c r="F50" s="472"/>
      <c r="G50" s="472"/>
      <c r="H50" s="472"/>
      <c r="I50" s="472"/>
      <c r="J50" s="472"/>
      <c r="K50" s="472"/>
      <c r="M50" s="645"/>
      <c r="N50" s="645"/>
      <c r="O50" s="645"/>
      <c r="P50" s="4292"/>
    </row>
    <row r="51" spans="1:16" ht="15" customHeight="1" x14ac:dyDescent="0.2">
      <c r="B51" s="4316" t="s">
        <v>671</v>
      </c>
      <c r="C51" s="4317"/>
      <c r="D51" s="4317"/>
      <c r="E51" s="4317"/>
      <c r="F51" s="4317"/>
      <c r="G51" s="4317"/>
      <c r="H51" s="4317"/>
      <c r="I51" s="472"/>
      <c r="J51" s="4284" t="s">
        <v>636</v>
      </c>
      <c r="K51" s="4284"/>
      <c r="L51" s="4284"/>
      <c r="M51" s="4284"/>
      <c r="N51" s="4284"/>
      <c r="O51" s="4284"/>
      <c r="P51" s="4292"/>
    </row>
    <row r="52" spans="1:16" ht="10.5" customHeight="1" x14ac:dyDescent="0.2">
      <c r="B52" s="4315"/>
      <c r="C52" s="4260"/>
      <c r="D52" s="4260"/>
      <c r="E52" s="4260"/>
      <c r="F52" s="472"/>
      <c r="G52" s="472"/>
      <c r="H52" s="472"/>
      <c r="I52" s="472"/>
      <c r="J52" s="472"/>
      <c r="K52" s="472"/>
      <c r="L52" s="645"/>
      <c r="M52" s="645"/>
      <c r="N52" s="645"/>
      <c r="O52" s="645"/>
      <c r="P52" s="4292"/>
    </row>
    <row r="53" spans="1:16" ht="15" customHeight="1" x14ac:dyDescent="0.2">
      <c r="B53" s="454"/>
      <c r="C53" s="4227"/>
      <c r="D53" s="4227"/>
      <c r="E53" s="381"/>
      <c r="F53" s="4311"/>
      <c r="G53" s="4311"/>
      <c r="H53" s="4240"/>
      <c r="I53" s="4240"/>
      <c r="J53" s="4240"/>
      <c r="K53" s="4240"/>
      <c r="L53" s="4263" t="s">
        <v>635</v>
      </c>
      <c r="M53" s="4263"/>
      <c r="N53" s="4263"/>
      <c r="O53" s="4263"/>
      <c r="P53" s="4264"/>
    </row>
    <row r="54" spans="1:16" ht="10.5" customHeight="1" x14ac:dyDescent="0.2">
      <c r="A54" s="453"/>
      <c r="B54" s="4259" t="s">
        <v>662</v>
      </c>
      <c r="C54" s="4266"/>
      <c r="D54" s="4266"/>
      <c r="E54" s="4266"/>
      <c r="F54" s="4265" t="s">
        <v>754</v>
      </c>
      <c r="G54" s="4265"/>
      <c r="H54" s="4265"/>
      <c r="I54" s="4240"/>
      <c r="J54" s="4240"/>
      <c r="K54" s="4240"/>
      <c r="L54" s="4240"/>
      <c r="M54" s="4240"/>
      <c r="N54" s="4240"/>
      <c r="O54" s="4240"/>
      <c r="P54" s="4250"/>
    </row>
    <row r="55" spans="1:16" ht="5.25" customHeight="1" x14ac:dyDescent="0.2">
      <c r="A55" s="447"/>
      <c r="B55" s="4249"/>
      <c r="C55" s="4240"/>
      <c r="D55" s="4240"/>
      <c r="E55" s="4240"/>
      <c r="F55" s="4240"/>
      <c r="G55" s="4240"/>
      <c r="H55" s="4240"/>
      <c r="I55" s="4240"/>
      <c r="J55" s="4240"/>
      <c r="K55" s="4240"/>
      <c r="L55" s="4240"/>
      <c r="M55" s="4240"/>
      <c r="N55" s="4240"/>
      <c r="O55" s="4240"/>
      <c r="P55" s="4250"/>
    </row>
    <row r="56" spans="1:16" ht="15" customHeight="1" x14ac:dyDescent="0.2">
      <c r="A56" s="447"/>
      <c r="B56" s="452"/>
      <c r="C56" s="4227"/>
      <c r="D56" s="4227"/>
      <c r="E56" s="381"/>
      <c r="F56" s="4311"/>
      <c r="G56" s="4311"/>
      <c r="H56" s="4270"/>
      <c r="I56" s="4270"/>
      <c r="J56" s="4269" t="s">
        <v>634</v>
      </c>
      <c r="K56" s="4269"/>
      <c r="L56" s="4263" t="s">
        <v>746</v>
      </c>
      <c r="M56" s="4263"/>
      <c r="N56" s="4263"/>
      <c r="O56" s="4263"/>
      <c r="P56" s="4264"/>
    </row>
    <row r="57" spans="1:16" ht="10.5" customHeight="1" x14ac:dyDescent="0.2">
      <c r="A57" s="447"/>
      <c r="B57" s="4259" t="s">
        <v>661</v>
      </c>
      <c r="C57" s="4260"/>
      <c r="D57" s="4260"/>
      <c r="E57" s="4260"/>
      <c r="F57" s="4271" t="s">
        <v>754</v>
      </c>
      <c r="G57" s="4271"/>
      <c r="H57" s="4271"/>
      <c r="I57" s="381"/>
      <c r="J57" s="4269"/>
      <c r="K57" s="4269"/>
      <c r="L57" s="4263"/>
      <c r="M57" s="4263"/>
      <c r="N57" s="4263"/>
      <c r="O57" s="4263"/>
      <c r="P57" s="4264"/>
    </row>
    <row r="58" spans="1:16" ht="5.25" customHeight="1" x14ac:dyDescent="0.2">
      <c r="A58" s="447"/>
      <c r="B58" s="4249"/>
      <c r="C58" s="4240"/>
      <c r="D58" s="4240"/>
      <c r="E58" s="4240"/>
      <c r="F58" s="4240"/>
      <c r="G58" s="4240"/>
      <c r="H58" s="4240"/>
      <c r="I58" s="4240"/>
      <c r="J58" s="4240"/>
      <c r="K58" s="4240"/>
      <c r="L58" s="4240"/>
      <c r="M58" s="4240"/>
      <c r="N58" s="4240"/>
      <c r="O58" s="4240"/>
      <c r="P58" s="4250"/>
    </row>
    <row r="59" spans="1:16" ht="15" customHeight="1" x14ac:dyDescent="0.2">
      <c r="A59" s="447"/>
      <c r="B59" s="451"/>
      <c r="C59" s="4227"/>
      <c r="D59" s="4227"/>
      <c r="E59" s="381"/>
      <c r="F59" s="4311"/>
      <c r="G59" s="4311"/>
      <c r="H59" s="4287"/>
      <c r="I59" s="4287"/>
      <c r="J59" s="449"/>
      <c r="K59" s="4269" t="s">
        <v>88</v>
      </c>
      <c r="L59" s="4269"/>
      <c r="M59" s="4269"/>
      <c r="N59" s="4269"/>
      <c r="O59" s="4269"/>
      <c r="P59" s="4288"/>
    </row>
    <row r="60" spans="1:16" ht="10.5" customHeight="1" x14ac:dyDescent="0.2">
      <c r="A60" s="447"/>
      <c r="B60" s="4259" t="s">
        <v>660</v>
      </c>
      <c r="C60" s="4260"/>
      <c r="D60" s="4260"/>
      <c r="E60" s="4260"/>
      <c r="F60" s="4271" t="s">
        <v>754</v>
      </c>
      <c r="G60" s="4271"/>
      <c r="H60" s="4271"/>
      <c r="I60" s="4240"/>
      <c r="J60" s="4240"/>
      <c r="K60" s="4240"/>
      <c r="L60" s="4240"/>
      <c r="M60" s="4240"/>
      <c r="N60" s="4240"/>
      <c r="O60" s="4240"/>
      <c r="P60" s="4250"/>
    </row>
    <row r="61" spans="1:16" ht="10.5" customHeight="1" x14ac:dyDescent="0.2">
      <c r="A61" s="447"/>
      <c r="B61" s="4249"/>
      <c r="C61" s="4240"/>
      <c r="D61" s="4240"/>
      <c r="E61" s="4240"/>
      <c r="F61" s="4240"/>
      <c r="G61" s="4240"/>
      <c r="H61" s="4240"/>
      <c r="I61" s="4240"/>
      <c r="J61" s="4285" t="s">
        <v>633</v>
      </c>
      <c r="K61" s="4285"/>
      <c r="L61" s="4285"/>
      <c r="M61" s="4285"/>
      <c r="N61" s="4285"/>
      <c r="O61" s="4285"/>
      <c r="P61" s="4286"/>
    </row>
    <row r="62" spans="1:16" ht="3" customHeight="1" x14ac:dyDescent="0.2">
      <c r="A62" s="447"/>
      <c r="B62" s="4249"/>
      <c r="C62" s="4240"/>
      <c r="D62" s="4240"/>
      <c r="E62" s="4240"/>
      <c r="F62" s="4240"/>
      <c r="G62" s="4240"/>
      <c r="H62" s="4240"/>
      <c r="I62" s="4240"/>
      <c r="J62" s="4285"/>
      <c r="K62" s="4285"/>
      <c r="L62" s="4285"/>
      <c r="M62" s="4285"/>
      <c r="N62" s="4285"/>
      <c r="O62" s="4285"/>
      <c r="P62" s="4286"/>
    </row>
    <row r="63" spans="1:16" ht="3" customHeight="1" x14ac:dyDescent="0.2">
      <c r="A63" s="447"/>
      <c r="B63" s="4341" t="s">
        <v>674</v>
      </c>
      <c r="C63" s="4342"/>
      <c r="D63" s="4342"/>
      <c r="E63" s="4342"/>
      <c r="F63" s="4342"/>
      <c r="G63" s="4342"/>
      <c r="H63" s="4342"/>
      <c r="I63" s="4342"/>
      <c r="J63" s="4342"/>
      <c r="K63" s="4342"/>
      <c r="L63" s="4342"/>
      <c r="M63" s="4342"/>
      <c r="N63" s="4342"/>
      <c r="O63" s="4342"/>
      <c r="P63" s="4343"/>
    </row>
    <row r="64" spans="1:16" ht="12" customHeight="1" thickBot="1" x14ac:dyDescent="0.25">
      <c r="A64" s="447"/>
      <c r="B64" s="4344"/>
      <c r="C64" s="4345"/>
      <c r="D64" s="4345"/>
      <c r="E64" s="4345"/>
      <c r="F64" s="4345"/>
      <c r="G64" s="4345"/>
      <c r="H64" s="4345"/>
      <c r="I64" s="4345"/>
      <c r="J64" s="4345"/>
      <c r="K64" s="4345"/>
      <c r="L64" s="4345"/>
      <c r="M64" s="4345"/>
      <c r="N64" s="4345"/>
      <c r="O64" s="4345"/>
      <c r="P64" s="4346"/>
    </row>
    <row r="65" spans="2:16" ht="3" customHeight="1" x14ac:dyDescent="0.2">
      <c r="B65" s="4255"/>
      <c r="C65" s="4256"/>
      <c r="D65" s="4256"/>
      <c r="E65" s="4256"/>
      <c r="F65" s="4256"/>
      <c r="G65" s="4256"/>
      <c r="H65" s="4256"/>
      <c r="I65" s="4256"/>
      <c r="J65" s="4256"/>
      <c r="K65" s="4256"/>
      <c r="L65" s="4256"/>
      <c r="M65" s="4256"/>
      <c r="N65" s="4256"/>
      <c r="O65" s="4256"/>
      <c r="P65" s="4257"/>
    </row>
    <row r="66" spans="2:16" ht="18" customHeight="1" x14ac:dyDescent="0.2">
      <c r="B66" s="4273" t="s">
        <v>632</v>
      </c>
      <c r="C66" s="4274"/>
      <c r="D66" s="4333">
        <f>Tabelle1!G10</f>
        <v>0</v>
      </c>
      <c r="E66" s="4333"/>
      <c r="F66" s="4333"/>
      <c r="G66" s="4333"/>
      <c r="H66" s="4333"/>
      <c r="I66" s="4333"/>
      <c r="J66" s="4240"/>
      <c r="K66" s="4240"/>
      <c r="L66" s="4240"/>
      <c r="M66" s="4240"/>
      <c r="N66" s="4240"/>
      <c r="O66" s="4240"/>
      <c r="P66" s="4250"/>
    </row>
    <row r="67" spans="2:16" ht="4.5" customHeight="1" x14ac:dyDescent="0.2">
      <c r="B67" s="4249"/>
      <c r="C67" s="4240"/>
      <c r="D67" s="4240"/>
      <c r="E67" s="4240"/>
      <c r="F67" s="4240"/>
      <c r="G67" s="4240"/>
      <c r="H67" s="4240"/>
      <c r="I67" s="4240"/>
      <c r="J67" s="4240"/>
      <c r="K67" s="4240"/>
      <c r="L67" s="4240"/>
      <c r="M67" s="4240"/>
      <c r="N67" s="4240"/>
      <c r="O67" s="4240"/>
      <c r="P67" s="4250"/>
    </row>
    <row r="68" spans="2:16" ht="18" customHeight="1" x14ac:dyDescent="0.2">
      <c r="B68" s="4273" t="s">
        <v>631</v>
      </c>
      <c r="C68" s="4274"/>
      <c r="D68" s="4277"/>
      <c r="E68" s="4278"/>
      <c r="F68" s="4278"/>
      <c r="G68" s="381"/>
      <c r="H68" s="381"/>
      <c r="I68" s="381"/>
      <c r="J68" s="448" t="s">
        <v>630</v>
      </c>
      <c r="K68" s="4276"/>
      <c r="L68" s="4276"/>
      <c r="M68" s="4276"/>
      <c r="N68" s="4276"/>
      <c r="O68" s="4276"/>
      <c r="P68" s="447"/>
    </row>
    <row r="69" spans="2:16" ht="3" customHeight="1" thickBot="1" x14ac:dyDescent="0.25">
      <c r="B69" s="4241"/>
      <c r="C69" s="4242"/>
      <c r="D69" s="4242"/>
      <c r="E69" s="4242"/>
      <c r="F69" s="4242"/>
      <c r="G69" s="4242"/>
      <c r="H69" s="4242"/>
      <c r="I69" s="4242"/>
      <c r="J69" s="4242"/>
      <c r="K69" s="4242"/>
      <c r="L69" s="4242"/>
      <c r="M69" s="4242"/>
      <c r="N69" s="4242"/>
      <c r="O69" s="4242"/>
      <c r="P69" s="4243"/>
    </row>
    <row r="70" spans="2:16" ht="8.1" customHeight="1" x14ac:dyDescent="0.2"/>
    <row r="71" spans="2:16" ht="8.1" customHeight="1" x14ac:dyDescent="0.2"/>
    <row r="72" spans="2:16" ht="8.1" customHeight="1" x14ac:dyDescent="0.2"/>
    <row r="73" spans="2:16" ht="8.1" customHeight="1" x14ac:dyDescent="0.2"/>
    <row r="74" spans="2:16" ht="8.1" customHeight="1" x14ac:dyDescent="0.2"/>
    <row r="75" spans="2:16" ht="8.1" customHeight="1" x14ac:dyDescent="0.2"/>
    <row r="76" spans="2:16" ht="8.1" customHeight="1" x14ac:dyDescent="0.2"/>
    <row r="77" spans="2:16" ht="8.1" customHeight="1" x14ac:dyDescent="0.2"/>
    <row r="78" spans="2:16" ht="8.1" customHeight="1" x14ac:dyDescent="0.2"/>
    <row r="79" spans="2:16" ht="8.1" customHeight="1" x14ac:dyDescent="0.2"/>
    <row r="80" spans="2:16" ht="8.1" customHeight="1" x14ac:dyDescent="0.2"/>
    <row r="81" ht="8.1" customHeight="1" x14ac:dyDescent="0.2"/>
    <row r="82" ht="8.1" customHeight="1" x14ac:dyDescent="0.2"/>
    <row r="83" ht="8.1" customHeight="1" x14ac:dyDescent="0.2"/>
    <row r="84" ht="8.1" customHeight="1" x14ac:dyDescent="0.2"/>
    <row r="85" ht="8.1" customHeight="1" x14ac:dyDescent="0.2"/>
    <row r="86" ht="8.1" customHeight="1" x14ac:dyDescent="0.2"/>
    <row r="87" ht="8.1" customHeight="1" x14ac:dyDescent="0.2"/>
    <row r="88" ht="8.1" customHeight="1" x14ac:dyDescent="0.2"/>
    <row r="89" ht="8.1" customHeight="1" x14ac:dyDescent="0.2"/>
    <row r="90" ht="8.1" customHeight="1" x14ac:dyDescent="0.2"/>
    <row r="91" ht="8.1" customHeight="1" x14ac:dyDescent="0.2"/>
    <row r="92" ht="8.1" customHeight="1" x14ac:dyDescent="0.2"/>
    <row r="93" ht="8.1" customHeight="1" x14ac:dyDescent="0.2"/>
  </sheetData>
  <sheetProtection algorithmName="SHA-512" hashValue="Qs2qAcbtscpKCzsTwSXaoQlcIx3Ae4mvEAa55MgC1Hf/mF2c26HzGubCaFL/OjzBWZ4Kr8RyOC4/BZu9pdLISw==" saltValue="4pZtpGn0iFejLrxq3ewXew==" spinCount="100000" sheet="1" objects="1" scenarios="1" selectLockedCells="1"/>
  <mergeCells count="142">
    <mergeCell ref="J51:O51"/>
    <mergeCell ref="H31:I32"/>
    <mergeCell ref="K33:O34"/>
    <mergeCell ref="K45:O45"/>
    <mergeCell ref="K46:O46"/>
    <mergeCell ref="B69:P69"/>
    <mergeCell ref="B65:P65"/>
    <mergeCell ref="B66:C66"/>
    <mergeCell ref="B68:C68"/>
    <mergeCell ref="D66:I66"/>
    <mergeCell ref="J66:P66"/>
    <mergeCell ref="K68:O68"/>
    <mergeCell ref="D68:F68"/>
    <mergeCell ref="B67:P67"/>
    <mergeCell ref="I60:P60"/>
    <mergeCell ref="B63:P64"/>
    <mergeCell ref="B61:I62"/>
    <mergeCell ref="J61:P62"/>
    <mergeCell ref="F60:H60"/>
    <mergeCell ref="B60:E60"/>
    <mergeCell ref="B58:P58"/>
    <mergeCell ref="H59:I59"/>
    <mergeCell ref="K59:P59"/>
    <mergeCell ref="F57:H57"/>
    <mergeCell ref="F56:G56"/>
    <mergeCell ref="F59:G59"/>
    <mergeCell ref="B2:P2"/>
    <mergeCell ref="B1:E1"/>
    <mergeCell ref="F1:J1"/>
    <mergeCell ref="K1:P1"/>
    <mergeCell ref="J26:L27"/>
    <mergeCell ref="K36:M36"/>
    <mergeCell ref="F54:H54"/>
    <mergeCell ref="B54:E54"/>
    <mergeCell ref="C53:D53"/>
    <mergeCell ref="J56:K57"/>
    <mergeCell ref="H56:I56"/>
    <mergeCell ref="L56:P57"/>
    <mergeCell ref="K41:M41"/>
    <mergeCell ref="K38:M38"/>
    <mergeCell ref="P39:P40"/>
    <mergeCell ref="D39:G39"/>
    <mergeCell ref="C59:D59"/>
    <mergeCell ref="B57:E57"/>
    <mergeCell ref="H53:K53"/>
    <mergeCell ref="L53:P53"/>
    <mergeCell ref="B49:P49"/>
    <mergeCell ref="P50:P52"/>
    <mergeCell ref="B52:E52"/>
    <mergeCell ref="B51:H51"/>
    <mergeCell ref="F33:F34"/>
    <mergeCell ref="C56:D56"/>
    <mergeCell ref="F53:G53"/>
    <mergeCell ref="K40:O40"/>
    <mergeCell ref="H40:J40"/>
    <mergeCell ref="G45:J46"/>
    <mergeCell ref="B45:C46"/>
    <mergeCell ref="D46:F46"/>
    <mergeCell ref="B33:C34"/>
    <mergeCell ref="D33:D34"/>
    <mergeCell ref="E33:E34"/>
    <mergeCell ref="I54:P54"/>
    <mergeCell ref="B55:P55"/>
    <mergeCell ref="N38:P38"/>
    <mergeCell ref="B48:C48"/>
    <mergeCell ref="B47:P47"/>
    <mergeCell ref="H39:J39"/>
    <mergeCell ref="K42:O42"/>
    <mergeCell ref="K43:O43"/>
    <mergeCell ref="D38:F38"/>
    <mergeCell ref="K39:O39"/>
    <mergeCell ref="D45:F45"/>
    <mergeCell ref="D40:G40"/>
    <mergeCell ref="K48:P48"/>
    <mergeCell ref="K32:O32"/>
    <mergeCell ref="K35:M35"/>
    <mergeCell ref="G35:J36"/>
    <mergeCell ref="B37:P37"/>
    <mergeCell ref="N35:P36"/>
    <mergeCell ref="D42:F42"/>
    <mergeCell ref="D43:F43"/>
    <mergeCell ref="B3:D3"/>
    <mergeCell ref="K3:O3"/>
    <mergeCell ref="K5:O5"/>
    <mergeCell ref="B9:P9"/>
    <mergeCell ref="F3:I3"/>
    <mergeCell ref="B4:P4"/>
    <mergeCell ref="D35:F35"/>
    <mergeCell ref="D36:F36"/>
    <mergeCell ref="F5:I5"/>
    <mergeCell ref="B5:D5"/>
    <mergeCell ref="J14:K14"/>
    <mergeCell ref="B6:P6"/>
    <mergeCell ref="L21:M21"/>
    <mergeCell ref="J17:K17"/>
    <mergeCell ref="H20:M20"/>
    <mergeCell ref="E17:F17"/>
    <mergeCell ref="J21:K21"/>
    <mergeCell ref="L11:M11"/>
    <mergeCell ref="H12:I12"/>
    <mergeCell ref="H22:M22"/>
    <mergeCell ref="H17:I17"/>
    <mergeCell ref="H18:M18"/>
    <mergeCell ref="L7:O7"/>
    <mergeCell ref="G7:I7"/>
    <mergeCell ref="D7:E7"/>
    <mergeCell ref="B8:P8"/>
    <mergeCell ref="L12:M12"/>
    <mergeCell ref="H19:I19"/>
    <mergeCell ref="H10:M10"/>
    <mergeCell ref="H11:I11"/>
    <mergeCell ref="H15:M15"/>
    <mergeCell ref="J12:K12"/>
    <mergeCell ref="J11:K11"/>
    <mergeCell ref="E19:F19"/>
    <mergeCell ref="E11:F11"/>
    <mergeCell ref="E12:F12"/>
    <mergeCell ref="E18:F18"/>
    <mergeCell ref="E13:F13"/>
    <mergeCell ref="H13:M13"/>
    <mergeCell ref="J23:K23"/>
    <mergeCell ref="L23:M23"/>
    <mergeCell ref="E22:F22"/>
    <mergeCell ref="B32:C32"/>
    <mergeCell ref="E14:F14"/>
    <mergeCell ref="E23:F23"/>
    <mergeCell ref="E24:F24"/>
    <mergeCell ref="E21:F21"/>
    <mergeCell ref="D15:G15"/>
    <mergeCell ref="E16:M16"/>
    <mergeCell ref="L19:M19"/>
    <mergeCell ref="L14:M14"/>
    <mergeCell ref="B28:C28"/>
    <mergeCell ref="H24:M24"/>
    <mergeCell ref="L17:M17"/>
    <mergeCell ref="H14:I14"/>
    <mergeCell ref="H23:I23"/>
    <mergeCell ref="B29:C29"/>
    <mergeCell ref="D29:F31"/>
    <mergeCell ref="J19:K19"/>
    <mergeCell ref="H21:I21"/>
    <mergeCell ref="E20:F20"/>
  </mergeCells>
  <dataValidations count="10">
    <dataValidation type="list" allowBlank="1" showInputMessage="1" showErrorMessage="1" sqref="J59 D48">
      <formula1>" ,50,63,80,100,125,160,200,224"</formula1>
    </dataValidation>
    <dataValidation type="list" allowBlank="1" showInputMessage="1" showErrorMessage="1" promptTitle="Angaben zum RCD" prompt="Hier bitte den Bemessungsstrom des RCD angeben!" sqref="D32">
      <formula1>"10 A,16 A,20 A,25 A,32 A,40 A,63 A"</formula1>
    </dataValidation>
    <dataValidation type="list" allowBlank="1" showInputMessage="1" showErrorMessage="1" promptTitle="Angaben zum RCD" prompt="Hier bitte den Bemessungsdifferenzstrom des RCD angeben!" sqref="E32">
      <formula1>"10 mA,30 mA,100 mA,300 mA,500 mA,1 A"</formula1>
    </dataValidation>
    <dataValidation allowBlank="1" showErrorMessage="1" sqref="F32 F27 K41:M41"/>
    <dataValidation type="list" allowBlank="1" showInputMessage="1" showErrorMessage="1" promptTitle="MeLo-ID Nettostromzähler" prompt="Auswahl durch Netzbetreiber!" sqref="D38:F38">
      <formula1>"DE00077599310,DE00073099310"</formula1>
    </dataValidation>
    <dataValidation type="list" allowBlank="1" showInputMessage="1" showErrorMessage="1" promptTitle="MeLo-ID 2-R-Zähler" prompt="Auswahl durch Netzbetreiber!" sqref="K38:M38">
      <formula1>"DE00077599310,DE00073099310"</formula1>
    </dataValidation>
    <dataValidation allowBlank="1" showInputMessage="1" showErrorMessage="1" promptTitle="Eingabe MeLo-ID 2-R-Zähler" prompt="Eingabe durch Netzbetreiber!" sqref="K39:O39"/>
    <dataValidation allowBlank="1" showInputMessage="1" showErrorMessage="1" promptTitle="Eingabe MeLo-ID Nettostromzähler" prompt="Eingabe durch Netzbetreiber!" sqref="D39:G39"/>
    <dataValidation allowBlank="1" showInputMessage="1" showErrorMessage="1" promptTitle="Eingabe MaLo-ID Netznutzung" prompt="Eingabe durch Netzbetreiber!" sqref="K42:O42"/>
    <dataValidation allowBlank="1" showInputMessage="1" showErrorMessage="1" promptTitle="Eingabe MeLo-ID Einspeisung" prompt="Eingabe durch Netzbetreiber!" sqref="K45:O45"/>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7349" r:id="rId5" name="Option Button 5">
              <controlPr defaultSize="0" autoFill="0" autoLine="0" autoPict="0">
                <anchor moveWithCells="1" sizeWithCells="1">
                  <from>
                    <xdr:col>1</xdr:col>
                    <xdr:colOff>85725</xdr:colOff>
                    <xdr:row>34</xdr:row>
                    <xdr:rowOff>9525</xdr:rowOff>
                  </from>
                  <to>
                    <xdr:col>1</xdr:col>
                    <xdr:colOff>390525</xdr:colOff>
                    <xdr:row>35</xdr:row>
                    <xdr:rowOff>57150</xdr:rowOff>
                  </to>
                </anchor>
              </controlPr>
            </control>
          </mc:Choice>
        </mc:AlternateContent>
        <mc:AlternateContent xmlns:mc="http://schemas.openxmlformats.org/markup-compatibility/2006">
          <mc:Choice Requires="x14">
            <control shapeId="57350" r:id="rId6" name="Option Button 6">
              <controlPr defaultSize="0" autoFill="0" autoLine="0" autoPict="0">
                <anchor moveWithCells="1" sizeWithCells="1">
                  <from>
                    <xdr:col>2</xdr:col>
                    <xdr:colOff>57150</xdr:colOff>
                    <xdr:row>34</xdr:row>
                    <xdr:rowOff>0</xdr:rowOff>
                  </from>
                  <to>
                    <xdr:col>2</xdr:col>
                    <xdr:colOff>361950</xdr:colOff>
                    <xdr:row>35</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indexed="43"/>
  </sheetPr>
  <dimension ref="B1:AC115"/>
  <sheetViews>
    <sheetView showGridLines="0" showRowColHeaders="0" showOutlineSymbols="0" zoomScaleNormal="100" zoomScaleSheetLayoutView="200" workbookViewId="0">
      <selection activeCell="C15" sqref="C15"/>
    </sheetView>
  </sheetViews>
  <sheetFormatPr baseColWidth="10" defaultRowHeight="12.75" x14ac:dyDescent="0.2"/>
  <cols>
    <col min="1" max="1" width="31" style="228" customWidth="1"/>
    <col min="2" max="2" width="1.7109375" style="228" customWidth="1"/>
    <col min="3" max="3" width="2.7109375" style="228" customWidth="1"/>
    <col min="4" max="4" width="4.5703125" style="228" customWidth="1"/>
    <col min="5" max="5" width="2.7109375" style="228" customWidth="1"/>
    <col min="6" max="6" width="2.5703125" style="228" customWidth="1"/>
    <col min="7" max="7" width="2.7109375" style="228" customWidth="1"/>
    <col min="8" max="8" width="1.85546875" style="228" customWidth="1"/>
    <col min="9" max="10" width="4.5703125" style="228" customWidth="1"/>
    <col min="11" max="11" width="4.85546875" style="228" customWidth="1"/>
    <col min="12" max="12" width="4.5703125" style="228" customWidth="1"/>
    <col min="13" max="13" width="5.5703125" style="228" customWidth="1"/>
    <col min="14" max="15" width="2.5703125" style="228" customWidth="1"/>
    <col min="16" max="16" width="1.7109375" style="228" customWidth="1"/>
    <col min="17" max="17" width="2.7109375" style="228" customWidth="1"/>
    <col min="18" max="18" width="1.7109375" style="228" customWidth="1"/>
    <col min="19" max="19" width="4.5703125" style="228" customWidth="1"/>
    <col min="20" max="20" width="1.7109375" style="228" customWidth="1"/>
    <col min="21" max="21" width="3.5703125" style="228" customWidth="1"/>
    <col min="22" max="22" width="4.5703125" style="228" customWidth="1"/>
    <col min="23" max="23" width="4.42578125" style="228" customWidth="1"/>
    <col min="24" max="24" width="2.28515625" style="228" customWidth="1"/>
    <col min="25" max="25" width="2.42578125" style="228" customWidth="1"/>
    <col min="26" max="26" width="2.5703125" style="228" customWidth="1"/>
    <col min="27" max="28" width="4" style="228" customWidth="1"/>
    <col min="29" max="29" width="2.5703125" style="228" customWidth="1"/>
    <col min="30" max="30" width="4.28515625" style="228" customWidth="1"/>
    <col min="31" max="31" width="4.5703125" style="228" customWidth="1"/>
    <col min="32" max="16384" width="11.42578125" style="228"/>
  </cols>
  <sheetData>
    <row r="1" spans="2:29" ht="18" x14ac:dyDescent="0.25">
      <c r="B1" s="612" t="s">
        <v>707</v>
      </c>
      <c r="C1" s="612"/>
    </row>
    <row r="2" spans="2:29" ht="9.75" customHeight="1" x14ac:dyDescent="0.2">
      <c r="B2" s="469" t="s">
        <v>755</v>
      </c>
      <c r="C2" s="469"/>
    </row>
    <row r="3" spans="2:29" ht="7.5" customHeight="1" x14ac:dyDescent="0.2"/>
    <row r="4" spans="2:29" ht="15" customHeight="1" x14ac:dyDescent="0.2">
      <c r="B4" s="583" t="s">
        <v>706</v>
      </c>
      <c r="C4" s="582"/>
    </row>
    <row r="5" spans="2:29" ht="4.5" customHeight="1" x14ac:dyDescent="0.2">
      <c r="B5" s="611"/>
      <c r="C5" s="611"/>
    </row>
    <row r="6" spans="2:29" s="233" customFormat="1" ht="10.5" customHeight="1" x14ac:dyDescent="0.2">
      <c r="C6" s="610" t="s">
        <v>679</v>
      </c>
      <c r="D6" s="610"/>
      <c r="E6" s="610"/>
      <c r="F6" s="610"/>
      <c r="G6" s="610"/>
      <c r="H6" s="609"/>
      <c r="I6" s="608" t="s">
        <v>681</v>
      </c>
      <c r="J6" s="608"/>
      <c r="K6" s="608"/>
      <c r="L6" s="608"/>
      <c r="M6" s="608"/>
      <c r="N6" s="608"/>
      <c r="O6" s="608"/>
      <c r="P6" s="608"/>
      <c r="Q6" s="608"/>
      <c r="R6" s="607"/>
      <c r="S6" s="606" t="s">
        <v>705</v>
      </c>
      <c r="T6" s="606"/>
      <c r="U6" s="606"/>
      <c r="V6" s="606"/>
      <c r="W6" s="606"/>
      <c r="X6" s="606"/>
      <c r="Y6" s="606"/>
      <c r="Z6" s="606"/>
      <c r="AA6" s="606"/>
      <c r="AB6" s="606"/>
      <c r="AC6" s="605"/>
    </row>
    <row r="7" spans="2:29" ht="15.75" customHeight="1" x14ac:dyDescent="0.2">
      <c r="C7" s="604" t="s">
        <v>656</v>
      </c>
      <c r="D7" s="603"/>
      <c r="E7" s="603"/>
      <c r="F7" s="603"/>
      <c r="G7" s="603"/>
      <c r="H7" s="602"/>
      <c r="I7" s="4359">
        <f>Tabelle1!D3</f>
        <v>0</v>
      </c>
      <c r="J7" s="4360"/>
      <c r="K7" s="4360"/>
      <c r="L7" s="4360"/>
      <c r="M7" s="4360"/>
      <c r="N7" s="4360"/>
      <c r="O7" s="4360"/>
      <c r="P7" s="4360"/>
      <c r="Q7" s="4361"/>
      <c r="R7" s="601"/>
      <c r="S7" s="4359">
        <f>Tabelle1!H3</f>
        <v>0</v>
      </c>
      <c r="T7" s="4360"/>
      <c r="U7" s="4360"/>
      <c r="V7" s="4360"/>
      <c r="W7" s="4360"/>
      <c r="X7" s="4360"/>
      <c r="Y7" s="4398">
        <f>Tabelle1!I3</f>
        <v>0</v>
      </c>
      <c r="Z7" s="4399"/>
      <c r="AA7" s="4052">
        <f>Tabelle1!J3</f>
        <v>0</v>
      </c>
      <c r="AB7" s="4052"/>
      <c r="AC7" s="600"/>
    </row>
    <row r="8" spans="2:29" ht="7.5" customHeight="1" x14ac:dyDescent="0.2">
      <c r="D8" s="598"/>
      <c r="E8" s="598"/>
      <c r="F8" s="598"/>
      <c r="G8" s="598"/>
      <c r="H8" s="599"/>
      <c r="I8" s="598"/>
      <c r="J8" s="598"/>
      <c r="K8" s="497"/>
      <c r="L8" s="497"/>
      <c r="M8" s="497"/>
      <c r="N8" s="497"/>
      <c r="O8" s="497"/>
      <c r="P8" s="497"/>
      <c r="Q8" s="497"/>
      <c r="R8" s="497"/>
      <c r="S8" s="497"/>
      <c r="T8" s="497"/>
      <c r="U8" s="497"/>
      <c r="V8" s="584"/>
      <c r="W8" s="497"/>
      <c r="X8" s="497"/>
      <c r="Y8" s="497"/>
      <c r="Z8" s="584"/>
      <c r="AA8" s="584"/>
      <c r="AB8" s="497"/>
      <c r="AC8" s="497"/>
    </row>
    <row r="9" spans="2:29" s="233" customFormat="1" ht="15" customHeight="1" x14ac:dyDescent="0.2">
      <c r="B9" s="583" t="s">
        <v>704</v>
      </c>
      <c r="C9" s="582"/>
      <c r="D9" s="580"/>
      <c r="E9" s="580"/>
      <c r="F9" s="580"/>
      <c r="G9" s="580"/>
      <c r="H9" s="580"/>
      <c r="I9" s="580"/>
      <c r="J9" s="580"/>
      <c r="K9" s="580"/>
      <c r="L9" s="580"/>
      <c r="M9" s="580"/>
      <c r="N9" s="580"/>
      <c r="O9" s="580"/>
      <c r="P9" s="580"/>
      <c r="Q9" s="580"/>
      <c r="R9" s="580"/>
      <c r="S9" s="580"/>
      <c r="T9" s="580"/>
      <c r="U9" s="580"/>
      <c r="V9" s="581"/>
      <c r="W9" s="580"/>
      <c r="X9" s="580"/>
      <c r="Y9" s="580"/>
      <c r="Z9" s="581"/>
      <c r="AA9" s="581"/>
      <c r="AB9" s="580"/>
      <c r="AC9" s="580"/>
    </row>
    <row r="10" spans="2:29" s="233" customFormat="1" ht="15.75" customHeight="1" x14ac:dyDescent="0.2">
      <c r="B10" s="586"/>
      <c r="C10" s="586" t="s">
        <v>703</v>
      </c>
      <c r="F10" s="580"/>
      <c r="G10" s="580"/>
      <c r="H10" s="580"/>
      <c r="I10" s="580"/>
      <c r="J10" s="580"/>
      <c r="K10" s="580"/>
      <c r="L10" s="580"/>
      <c r="M10" s="580"/>
      <c r="N10" s="580"/>
      <c r="O10" s="580"/>
      <c r="P10" s="580"/>
      <c r="Q10" s="580"/>
      <c r="R10" s="580"/>
      <c r="S10" s="4357"/>
      <c r="T10" s="4358"/>
      <c r="U10" s="4400"/>
      <c r="V10" s="4401"/>
      <c r="W10" s="4401"/>
      <c r="X10" s="4401"/>
      <c r="Y10" s="4401"/>
      <c r="Z10" s="4401"/>
      <c r="AA10" s="4401"/>
      <c r="AB10" s="4401"/>
      <c r="AC10" s="4401"/>
    </row>
    <row r="11" spans="2:29" ht="4.5" customHeight="1" x14ac:dyDescent="0.2">
      <c r="B11" s="4287"/>
      <c r="C11" s="4287"/>
      <c r="D11" s="4287"/>
      <c r="E11" s="4287"/>
      <c r="F11" s="4287"/>
      <c r="G11" s="4287"/>
      <c r="H11" s="4287"/>
      <c r="I11" s="4287"/>
      <c r="J11" s="4287"/>
      <c r="K11" s="4287"/>
      <c r="L11" s="4287"/>
      <c r="M11" s="4287"/>
      <c r="N11" s="4287"/>
      <c r="O11" s="4287"/>
      <c r="P11" s="4287"/>
      <c r="Q11" s="4287"/>
      <c r="R11" s="4287"/>
      <c r="S11" s="4287"/>
      <c r="T11" s="4287"/>
      <c r="U11" s="4287"/>
      <c r="V11" s="4287"/>
      <c r="W11" s="4287"/>
      <c r="X11" s="4287"/>
      <c r="Y11" s="4287"/>
      <c r="Z11" s="4287"/>
      <c r="AA11" s="4287"/>
      <c r="AB11" s="4287"/>
      <c r="AC11" s="4287"/>
    </row>
    <row r="12" spans="2:29" s="569" customFormat="1" ht="15.75" customHeight="1" x14ac:dyDescent="0.2">
      <c r="C12" s="594" t="s">
        <v>702</v>
      </c>
      <c r="F12" s="597"/>
      <c r="G12" s="597"/>
      <c r="H12" s="597"/>
      <c r="I12" s="597"/>
      <c r="J12" s="597"/>
      <c r="K12" s="597"/>
      <c r="L12" s="597"/>
      <c r="M12" s="597"/>
      <c r="N12" s="597"/>
      <c r="O12" s="597"/>
      <c r="P12" s="597"/>
      <c r="Q12" s="597"/>
      <c r="R12" s="597"/>
      <c r="S12" s="4357"/>
      <c r="T12" s="4358"/>
      <c r="U12" s="4367"/>
      <c r="V12" s="4368"/>
      <c r="W12" s="4368"/>
      <c r="X12" s="4368"/>
      <c r="Y12" s="4368"/>
      <c r="Z12" s="4368"/>
      <c r="AA12" s="4368"/>
      <c r="AB12" s="4368"/>
      <c r="AC12" s="4368"/>
    </row>
    <row r="13" spans="2:29" ht="4.5" customHeight="1" x14ac:dyDescent="0.2">
      <c r="B13" s="595"/>
      <c r="C13" s="595"/>
      <c r="D13" s="497"/>
      <c r="E13" s="497"/>
      <c r="F13" s="497"/>
      <c r="G13" s="497"/>
      <c r="H13" s="497"/>
      <c r="I13" s="497"/>
      <c r="J13" s="497"/>
      <c r="K13" s="497"/>
      <c r="L13" s="497"/>
      <c r="M13" s="497"/>
      <c r="N13" s="497"/>
      <c r="O13" s="497"/>
      <c r="P13" s="497"/>
      <c r="Q13" s="497"/>
      <c r="R13" s="497"/>
      <c r="U13" s="596"/>
      <c r="V13" s="596"/>
      <c r="W13" s="497"/>
      <c r="X13" s="497"/>
      <c r="Y13" s="497"/>
      <c r="Z13" s="584"/>
      <c r="AA13" s="584"/>
      <c r="AB13" s="497"/>
      <c r="AC13" s="497"/>
    </row>
    <row r="14" spans="2:29" ht="15.75" customHeight="1" x14ac:dyDescent="0.2">
      <c r="B14" s="595"/>
      <c r="C14" s="594" t="s">
        <v>787</v>
      </c>
      <c r="D14" s="497"/>
      <c r="E14" s="497"/>
      <c r="F14" s="497"/>
      <c r="G14" s="497"/>
      <c r="H14" s="497"/>
      <c r="I14" s="497"/>
      <c r="J14" s="497"/>
      <c r="K14" s="497"/>
      <c r="L14" s="497"/>
      <c r="M14" s="497"/>
      <c r="N14" s="497"/>
      <c r="O14" s="497"/>
      <c r="P14" s="497"/>
      <c r="Q14" s="497"/>
      <c r="R14" s="497"/>
      <c r="W14" s="497"/>
      <c r="X14" s="497"/>
      <c r="Y14" s="497"/>
      <c r="Z14" s="584"/>
      <c r="AA14" s="584"/>
      <c r="AB14" s="497"/>
      <c r="AC14" s="497"/>
    </row>
    <row r="15" spans="2:29" ht="3" customHeight="1" x14ac:dyDescent="0.2">
      <c r="B15" s="595"/>
      <c r="C15" s="594"/>
      <c r="D15" s="497"/>
      <c r="E15" s="497"/>
      <c r="F15" s="497"/>
      <c r="G15" s="497"/>
      <c r="H15" s="497"/>
      <c r="I15" s="497"/>
      <c r="J15" s="497"/>
      <c r="K15" s="497"/>
      <c r="L15" s="497"/>
      <c r="M15" s="497"/>
      <c r="N15" s="497"/>
      <c r="O15" s="497"/>
      <c r="P15" s="497"/>
      <c r="Q15" s="497"/>
      <c r="R15" s="497"/>
      <c r="W15" s="497"/>
      <c r="X15" s="497"/>
      <c r="Y15" s="497"/>
      <c r="Z15" s="584"/>
      <c r="AA15" s="584"/>
      <c r="AB15" s="497"/>
      <c r="AC15" s="497"/>
    </row>
    <row r="16" spans="2:29" ht="15.75" customHeight="1" x14ac:dyDescent="0.2">
      <c r="D16" s="497"/>
      <c r="E16" s="497"/>
      <c r="F16" s="497"/>
      <c r="G16" s="497"/>
      <c r="H16" s="497"/>
      <c r="I16" s="4355" t="s">
        <v>649</v>
      </c>
      <c r="J16" s="4356"/>
      <c r="K16" s="4356"/>
      <c r="L16" s="4365"/>
      <c r="M16" s="4365"/>
      <c r="N16" s="4365"/>
      <c r="O16" s="4365"/>
      <c r="P16" s="4365"/>
      <c r="Q16" s="4365"/>
      <c r="R16" s="4365"/>
      <c r="S16" s="4365"/>
      <c r="T16" s="4366"/>
      <c r="U16" s="591"/>
      <c r="V16" s="591"/>
      <c r="W16" s="497"/>
      <c r="X16" s="497"/>
      <c r="Y16" s="497"/>
      <c r="Z16" s="584"/>
      <c r="AA16" s="584"/>
      <c r="AB16" s="497"/>
      <c r="AC16" s="497"/>
    </row>
    <row r="17" spans="2:29" ht="7.5" customHeight="1" x14ac:dyDescent="0.2">
      <c r="D17" s="497"/>
      <c r="E17" s="497"/>
      <c r="F17" s="497"/>
      <c r="G17" s="497"/>
      <c r="H17" s="497"/>
      <c r="I17" s="593"/>
      <c r="J17" s="593"/>
      <c r="K17" s="593"/>
      <c r="L17" s="592"/>
      <c r="M17" s="592"/>
      <c r="N17" s="592"/>
      <c r="O17" s="592"/>
      <c r="P17" s="592"/>
      <c r="Q17" s="592"/>
      <c r="R17" s="592"/>
      <c r="S17" s="591"/>
      <c r="T17" s="591"/>
      <c r="U17" s="591"/>
      <c r="V17" s="591"/>
      <c r="W17" s="497"/>
      <c r="X17" s="497"/>
      <c r="Y17" s="497"/>
      <c r="Z17" s="584"/>
      <c r="AA17" s="584"/>
      <c r="AB17" s="497"/>
      <c r="AC17" s="497"/>
    </row>
    <row r="18" spans="2:29" s="233" customFormat="1" ht="15" customHeight="1" x14ac:dyDescent="0.2">
      <c r="B18" s="583" t="s">
        <v>701</v>
      </c>
      <c r="C18" s="582"/>
      <c r="D18" s="580"/>
      <c r="E18" s="580"/>
      <c r="F18" s="580"/>
      <c r="G18" s="580"/>
      <c r="H18" s="580"/>
      <c r="I18" s="590"/>
      <c r="J18" s="590"/>
      <c r="K18" s="590"/>
      <c r="L18" s="590"/>
      <c r="M18" s="590"/>
      <c r="N18" s="590"/>
      <c r="O18" s="590"/>
      <c r="P18" s="590"/>
      <c r="Q18" s="590"/>
      <c r="R18" s="590"/>
      <c r="S18" s="580"/>
      <c r="T18" s="580"/>
      <c r="U18" s="580"/>
      <c r="V18" s="581"/>
      <c r="W18" s="580"/>
      <c r="X18" s="580"/>
      <c r="Y18" s="580"/>
      <c r="Z18" s="581"/>
      <c r="AA18" s="581"/>
      <c r="AB18" s="580"/>
      <c r="AC18" s="580"/>
    </row>
    <row r="19" spans="2:29" s="233" customFormat="1" ht="15.75" customHeight="1" x14ac:dyDescent="0.2">
      <c r="C19" s="586" t="s">
        <v>700</v>
      </c>
      <c r="D19" s="580"/>
      <c r="E19" s="580"/>
      <c r="F19" s="580"/>
      <c r="G19" s="580"/>
      <c r="H19" s="580"/>
      <c r="I19" s="580"/>
      <c r="J19" s="580"/>
      <c r="K19" s="580"/>
      <c r="L19" s="580"/>
      <c r="M19" s="589" t="s">
        <v>699</v>
      </c>
      <c r="N19" s="580" t="s">
        <v>698</v>
      </c>
      <c r="O19" s="580"/>
      <c r="P19" s="580"/>
      <c r="Q19" s="580"/>
      <c r="R19" s="580"/>
      <c r="S19" s="580"/>
      <c r="T19" s="580"/>
      <c r="U19" s="580"/>
      <c r="V19" s="580"/>
      <c r="W19" s="588"/>
      <c r="X19" s="588"/>
      <c r="Y19" s="580"/>
      <c r="Z19" s="581"/>
      <c r="AA19" s="581"/>
      <c r="AB19" s="580"/>
      <c r="AC19" s="580"/>
    </row>
    <row r="20" spans="2:29" ht="15.75" customHeight="1" x14ac:dyDescent="0.2">
      <c r="D20" s="497"/>
      <c r="E20" s="497"/>
      <c r="F20" s="497"/>
      <c r="G20" s="497"/>
      <c r="H20" s="497"/>
      <c r="I20" s="497"/>
      <c r="J20" s="497"/>
      <c r="K20" s="497"/>
      <c r="L20" s="497"/>
      <c r="M20" s="587"/>
      <c r="N20" s="497" t="s">
        <v>697</v>
      </c>
      <c r="O20" s="497"/>
      <c r="P20" s="497"/>
      <c r="Q20" s="497"/>
      <c r="R20" s="497"/>
      <c r="S20" s="497"/>
      <c r="T20" s="497"/>
      <c r="U20" s="497"/>
      <c r="V20" s="584"/>
      <c r="W20" s="497"/>
      <c r="X20" s="497"/>
      <c r="Y20" s="497"/>
      <c r="Z20" s="584"/>
      <c r="AA20" s="584"/>
      <c r="AB20" s="497"/>
      <c r="AC20" s="497"/>
    </row>
    <row r="21" spans="2:29" ht="9.75" customHeight="1" x14ac:dyDescent="0.2">
      <c r="D21" s="497"/>
      <c r="E21" s="497"/>
      <c r="F21" s="497"/>
      <c r="G21" s="497"/>
      <c r="H21" s="497"/>
      <c r="I21" s="497"/>
      <c r="J21" s="497"/>
      <c r="K21" s="497"/>
      <c r="L21" s="497"/>
      <c r="N21" s="497"/>
      <c r="O21" s="497"/>
      <c r="P21" s="497"/>
      <c r="Q21" s="497"/>
      <c r="R21" s="497"/>
      <c r="S21" s="497"/>
      <c r="T21" s="497"/>
      <c r="U21" s="497"/>
      <c r="V21" s="584"/>
      <c r="W21" s="497"/>
      <c r="X21" s="497"/>
      <c r="Y21" s="497"/>
      <c r="Z21" s="584"/>
      <c r="AA21" s="584"/>
      <c r="AB21" s="497"/>
      <c r="AC21" s="497"/>
    </row>
    <row r="22" spans="2:29" s="233" customFormat="1" ht="15.75" customHeight="1" x14ac:dyDescent="0.2">
      <c r="C22" s="586" t="s">
        <v>696</v>
      </c>
      <c r="D22" s="580"/>
      <c r="E22" s="580"/>
      <c r="F22" s="580"/>
      <c r="G22" s="580"/>
      <c r="H22" s="580"/>
      <c r="I22" s="580"/>
      <c r="J22" s="580"/>
      <c r="K22" s="580"/>
      <c r="L22" s="580"/>
      <c r="M22" s="585"/>
      <c r="N22" s="233" t="s">
        <v>695</v>
      </c>
      <c r="P22" s="580"/>
      <c r="Q22" s="580"/>
      <c r="R22" s="580"/>
      <c r="S22" s="580"/>
      <c r="T22" s="580"/>
      <c r="U22" s="580"/>
      <c r="V22" s="581"/>
      <c r="W22" s="580"/>
      <c r="X22" s="580"/>
      <c r="Y22" s="580"/>
      <c r="Z22" s="581"/>
      <c r="AA22" s="581"/>
      <c r="AB22" s="580"/>
      <c r="AC22" s="580"/>
    </row>
    <row r="23" spans="2:29" ht="15.75" customHeight="1" x14ac:dyDescent="0.2">
      <c r="D23" s="497"/>
      <c r="E23" s="497"/>
      <c r="F23" s="497"/>
      <c r="G23" s="497"/>
      <c r="H23" s="497"/>
      <c r="I23" s="497"/>
      <c r="J23" s="497"/>
      <c r="K23" s="497"/>
      <c r="L23" s="497"/>
      <c r="M23" s="518"/>
      <c r="N23" s="233" t="s">
        <v>694</v>
      </c>
      <c r="O23" s="233"/>
      <c r="P23" s="497"/>
      <c r="Q23" s="497"/>
      <c r="R23" s="497"/>
      <c r="S23" s="497"/>
      <c r="T23" s="497"/>
      <c r="U23" s="497"/>
      <c r="V23" s="584"/>
      <c r="W23" s="497"/>
      <c r="X23" s="497"/>
      <c r="Y23" s="497"/>
      <c r="Z23" s="584"/>
      <c r="AA23" s="584"/>
      <c r="AB23" s="497"/>
      <c r="AC23" s="497"/>
    </row>
    <row r="24" spans="2:29" ht="15.75" customHeight="1" x14ac:dyDescent="0.2">
      <c r="B24" s="517"/>
      <c r="C24" s="517"/>
      <c r="D24" s="517"/>
      <c r="E24" s="517"/>
      <c r="F24" s="517"/>
      <c r="G24" s="517"/>
      <c r="H24" s="517"/>
      <c r="I24" s="517"/>
      <c r="J24" s="517"/>
      <c r="K24" s="517"/>
      <c r="L24" s="517"/>
      <c r="M24" s="518"/>
      <c r="N24" s="228" t="s">
        <v>693</v>
      </c>
      <c r="P24" s="517"/>
      <c r="Q24" s="517"/>
      <c r="R24" s="517"/>
      <c r="S24" s="517"/>
      <c r="T24" s="517"/>
      <c r="U24" s="517"/>
      <c r="V24" s="517"/>
      <c r="W24" s="517"/>
      <c r="X24" s="517"/>
      <c r="Y24" s="517"/>
      <c r="Z24" s="517"/>
      <c r="AA24" s="517"/>
      <c r="AB24" s="517"/>
      <c r="AC24" s="517"/>
    </row>
    <row r="25" spans="2:29" ht="7.5" customHeight="1" x14ac:dyDescent="0.2">
      <c r="B25" s="517"/>
      <c r="C25" s="517"/>
      <c r="D25" s="517"/>
      <c r="E25" s="517"/>
      <c r="F25" s="517"/>
      <c r="G25" s="517"/>
      <c r="H25" s="517"/>
      <c r="I25" s="517"/>
      <c r="J25" s="517"/>
      <c r="K25" s="517"/>
      <c r="L25" s="517"/>
      <c r="M25" s="518"/>
      <c r="P25" s="517"/>
      <c r="Q25" s="517"/>
      <c r="R25" s="517"/>
      <c r="S25" s="517"/>
      <c r="T25" s="517"/>
      <c r="U25" s="517"/>
      <c r="V25" s="517"/>
      <c r="W25" s="517"/>
      <c r="X25" s="517"/>
      <c r="Y25" s="517"/>
      <c r="Z25" s="517"/>
      <c r="AA25" s="517"/>
      <c r="AB25" s="517"/>
      <c r="AC25" s="517"/>
    </row>
    <row r="26" spans="2:29" s="233" customFormat="1" ht="15.75" customHeight="1" x14ac:dyDescent="0.2">
      <c r="B26" s="583" t="s">
        <v>692</v>
      </c>
      <c r="C26" s="582"/>
      <c r="D26" s="580"/>
      <c r="E26" s="580"/>
      <c r="F26" s="580"/>
      <c r="G26" s="580"/>
      <c r="H26" s="580"/>
      <c r="I26" s="580"/>
      <c r="J26" s="580"/>
      <c r="K26" s="580"/>
      <c r="L26" s="580"/>
      <c r="M26" s="580"/>
      <c r="N26" s="580"/>
      <c r="O26" s="580"/>
      <c r="P26" s="580"/>
      <c r="Q26" s="580"/>
      <c r="R26" s="580"/>
      <c r="S26" s="580"/>
      <c r="T26" s="580"/>
      <c r="U26" s="580"/>
      <c r="V26" s="581"/>
      <c r="W26" s="580"/>
      <c r="X26" s="580"/>
      <c r="Y26" s="580"/>
      <c r="Z26" s="581"/>
      <c r="AA26" s="581"/>
      <c r="AB26" s="580"/>
      <c r="AC26" s="580"/>
    </row>
    <row r="27" spans="2:29" x14ac:dyDescent="0.2">
      <c r="C27" s="579" t="s">
        <v>691</v>
      </c>
    </row>
    <row r="28" spans="2:29" x14ac:dyDescent="0.2">
      <c r="C28" s="579" t="s">
        <v>690</v>
      </c>
    </row>
    <row r="29" spans="2:29" x14ac:dyDescent="0.2">
      <c r="C29" s="579" t="s">
        <v>689</v>
      </c>
    </row>
    <row r="30" spans="2:29" x14ac:dyDescent="0.2">
      <c r="C30" s="579" t="s">
        <v>688</v>
      </c>
    </row>
    <row r="31" spans="2:29" x14ac:dyDescent="0.2">
      <c r="C31" s="579" t="s">
        <v>687</v>
      </c>
      <c r="D31" s="517"/>
      <c r="E31" s="517"/>
      <c r="F31" s="517"/>
      <c r="G31" s="517"/>
      <c r="H31" s="517"/>
      <c r="I31" s="517"/>
      <c r="J31" s="517"/>
      <c r="K31" s="517"/>
      <c r="L31" s="517"/>
      <c r="M31" s="518"/>
      <c r="N31" s="517"/>
      <c r="O31" s="517"/>
      <c r="P31" s="517"/>
      <c r="Q31" s="517"/>
      <c r="R31" s="517"/>
      <c r="S31" s="517"/>
      <c r="T31" s="517"/>
      <c r="U31" s="517"/>
      <c r="V31" s="517"/>
      <c r="W31" s="517"/>
      <c r="X31" s="517"/>
      <c r="Y31" s="517"/>
      <c r="Z31" s="517"/>
      <c r="AA31" s="517"/>
      <c r="AB31" s="517"/>
      <c r="AC31" s="517"/>
    </row>
    <row r="32" spans="2:29" x14ac:dyDescent="0.2">
      <c r="C32" s="579" t="s">
        <v>686</v>
      </c>
      <c r="D32" s="517"/>
      <c r="E32" s="517"/>
      <c r="F32" s="517"/>
      <c r="G32" s="517"/>
      <c r="H32" s="517"/>
      <c r="I32" s="517"/>
      <c r="J32" s="517"/>
      <c r="K32" s="517"/>
      <c r="L32" s="517"/>
      <c r="M32" s="518"/>
      <c r="N32" s="517"/>
      <c r="O32" s="517"/>
      <c r="P32" s="517"/>
      <c r="Q32" s="517"/>
      <c r="R32" s="517"/>
      <c r="S32" s="517"/>
      <c r="T32" s="517"/>
      <c r="U32" s="517"/>
      <c r="V32" s="517"/>
      <c r="W32" s="517"/>
      <c r="X32" s="517"/>
      <c r="Y32" s="517"/>
      <c r="Z32" s="517"/>
      <c r="AA32" s="517"/>
      <c r="AB32" s="517"/>
      <c r="AC32" s="517"/>
    </row>
    <row r="33" spans="2:29" x14ac:dyDescent="0.2">
      <c r="C33" s="579" t="s">
        <v>685</v>
      </c>
      <c r="D33" s="517"/>
      <c r="E33" s="517"/>
      <c r="F33" s="517"/>
      <c r="G33" s="517"/>
      <c r="H33" s="517"/>
      <c r="I33" s="517"/>
      <c r="J33" s="517"/>
      <c r="K33" s="517"/>
      <c r="L33" s="517"/>
      <c r="M33" s="518"/>
      <c r="N33" s="517"/>
      <c r="O33" s="517"/>
      <c r="P33" s="517"/>
      <c r="Q33" s="517"/>
      <c r="R33" s="517"/>
      <c r="S33" s="517"/>
      <c r="T33" s="517"/>
      <c r="U33" s="517"/>
      <c r="V33" s="517"/>
      <c r="W33" s="517"/>
      <c r="X33" s="517"/>
      <c r="Y33" s="517"/>
      <c r="Z33" s="517"/>
      <c r="AA33" s="517"/>
      <c r="AB33" s="517"/>
      <c r="AC33" s="517"/>
    </row>
    <row r="34" spans="2:29" ht="7.5" customHeight="1" x14ac:dyDescent="0.2">
      <c r="B34" s="517"/>
      <c r="C34" s="517"/>
      <c r="D34" s="517"/>
      <c r="E34" s="517"/>
      <c r="F34" s="517"/>
      <c r="G34" s="517"/>
      <c r="H34" s="517"/>
      <c r="I34" s="517"/>
      <c r="J34" s="517"/>
      <c r="K34" s="517"/>
      <c r="L34" s="517"/>
      <c r="M34" s="518"/>
      <c r="N34" s="517"/>
      <c r="O34" s="517"/>
      <c r="P34" s="517"/>
      <c r="Q34" s="517"/>
      <c r="R34" s="517"/>
      <c r="S34" s="517"/>
      <c r="T34" s="517"/>
      <c r="U34" s="517"/>
      <c r="V34" s="517"/>
      <c r="W34" s="517"/>
      <c r="X34" s="517"/>
      <c r="Y34" s="517"/>
      <c r="Z34" s="517"/>
      <c r="AA34" s="517"/>
      <c r="AB34" s="517"/>
      <c r="AC34" s="517"/>
    </row>
    <row r="35" spans="2:29" s="569" customFormat="1" ht="15" customHeight="1" x14ac:dyDescent="0.2">
      <c r="B35" s="578"/>
      <c r="C35" s="576" t="s">
        <v>593</v>
      </c>
      <c r="D35" s="575"/>
      <c r="E35" s="575"/>
      <c r="F35" s="575"/>
      <c r="G35" s="575"/>
      <c r="H35" s="575"/>
      <c r="I35" s="575"/>
      <c r="J35" s="575"/>
      <c r="K35" s="575"/>
      <c r="L35" s="575"/>
      <c r="M35" s="575"/>
      <c r="N35" s="575"/>
      <c r="O35" s="577"/>
      <c r="P35" s="575"/>
      <c r="Q35" s="576" t="s">
        <v>472</v>
      </c>
      <c r="R35" s="575"/>
      <c r="S35" s="575"/>
      <c r="T35" s="575"/>
      <c r="U35" s="575"/>
      <c r="V35" s="575"/>
      <c r="W35" s="575"/>
      <c r="X35" s="575"/>
      <c r="Y35" s="575"/>
      <c r="Z35" s="575"/>
      <c r="AA35" s="575"/>
      <c r="AB35" s="575"/>
      <c r="AC35" s="574"/>
    </row>
    <row r="36" spans="2:29" s="569" customFormat="1" ht="4.5" customHeight="1" x14ac:dyDescent="0.2">
      <c r="B36" s="573"/>
      <c r="C36" s="572"/>
      <c r="D36" s="571"/>
      <c r="E36" s="571"/>
      <c r="F36" s="571"/>
      <c r="G36" s="571"/>
      <c r="H36" s="571"/>
      <c r="I36" s="571"/>
      <c r="J36" s="571"/>
      <c r="K36" s="571"/>
      <c r="L36" s="571"/>
      <c r="M36" s="571"/>
      <c r="N36" s="570"/>
      <c r="O36" s="571"/>
      <c r="P36" s="573"/>
      <c r="Q36" s="572"/>
      <c r="R36" s="571"/>
      <c r="S36" s="571"/>
      <c r="T36" s="571"/>
      <c r="U36" s="571"/>
      <c r="V36" s="571"/>
      <c r="W36" s="571"/>
      <c r="X36" s="571"/>
      <c r="Y36" s="571"/>
      <c r="Z36" s="571"/>
      <c r="AA36" s="571"/>
      <c r="AB36" s="571"/>
      <c r="AC36" s="570"/>
    </row>
    <row r="37" spans="2:29" s="553" customFormat="1" ht="10.5" customHeight="1" x14ac:dyDescent="0.15">
      <c r="B37" s="535" t="s">
        <v>682</v>
      </c>
      <c r="C37" s="534"/>
      <c r="D37" s="534"/>
      <c r="E37" s="534"/>
      <c r="F37" s="534"/>
      <c r="G37" s="534"/>
      <c r="H37" s="534"/>
      <c r="I37" s="534"/>
      <c r="J37" s="534"/>
      <c r="K37" s="534"/>
      <c r="L37" s="534"/>
      <c r="M37" s="534"/>
      <c r="N37" s="533"/>
      <c r="O37" s="534"/>
      <c r="P37" s="535" t="s">
        <v>682</v>
      </c>
      <c r="Q37" s="534"/>
      <c r="R37" s="534"/>
      <c r="S37" s="534"/>
      <c r="T37" s="534"/>
      <c r="U37" s="534"/>
      <c r="V37" s="534"/>
      <c r="W37" s="534"/>
      <c r="X37" s="534"/>
      <c r="Y37" s="534"/>
      <c r="Z37" s="534"/>
      <c r="AA37" s="534"/>
      <c r="AB37" s="534"/>
      <c r="AC37" s="533"/>
    </row>
    <row r="38" spans="2:29" ht="15.75" customHeight="1" x14ac:dyDescent="0.2">
      <c r="B38" s="548"/>
      <c r="C38" s="4359">
        <f>Tabelle1!C10</f>
        <v>0</v>
      </c>
      <c r="D38" s="4360"/>
      <c r="E38" s="4360"/>
      <c r="F38" s="4360"/>
      <c r="G38" s="4360"/>
      <c r="H38" s="4360"/>
      <c r="I38" s="4360"/>
      <c r="J38" s="4360"/>
      <c r="K38" s="4360"/>
      <c r="L38" s="4360"/>
      <c r="M38" s="4361"/>
      <c r="N38" s="552"/>
      <c r="O38" s="548"/>
      <c r="P38" s="548"/>
      <c r="Q38" s="4362">
        <f>Tabelle1!C9</f>
        <v>0</v>
      </c>
      <c r="R38" s="4363"/>
      <c r="S38" s="4363"/>
      <c r="T38" s="4363"/>
      <c r="U38" s="4363"/>
      <c r="V38" s="4363"/>
      <c r="W38" s="4363"/>
      <c r="X38" s="4363"/>
      <c r="Y38" s="4363"/>
      <c r="Z38" s="4363"/>
      <c r="AA38" s="4363"/>
      <c r="AB38" s="4364"/>
      <c r="AC38" s="551"/>
    </row>
    <row r="39" spans="2:29" ht="7.5" customHeight="1" x14ac:dyDescent="0.2">
      <c r="B39" s="548"/>
      <c r="C39" s="550"/>
      <c r="D39" s="550"/>
      <c r="E39" s="550"/>
      <c r="F39" s="550"/>
      <c r="G39" s="550"/>
      <c r="H39" s="550"/>
      <c r="I39" s="550"/>
      <c r="J39" s="550"/>
      <c r="K39" s="550"/>
      <c r="L39" s="550"/>
      <c r="M39" s="550"/>
      <c r="N39" s="549"/>
      <c r="O39" s="547"/>
      <c r="P39" s="548"/>
      <c r="Q39" s="547"/>
      <c r="R39" s="546"/>
      <c r="S39" s="546"/>
      <c r="T39" s="546"/>
      <c r="U39" s="546"/>
      <c r="V39" s="546"/>
      <c r="W39" s="546"/>
      <c r="X39" s="546"/>
      <c r="Y39" s="546"/>
      <c r="Z39" s="546"/>
      <c r="AA39" s="546"/>
      <c r="AB39" s="546"/>
      <c r="AC39" s="545"/>
    </row>
    <row r="40" spans="2:29" s="532" customFormat="1" ht="10.5" customHeight="1" x14ac:dyDescent="0.15">
      <c r="B40" s="535" t="s">
        <v>681</v>
      </c>
      <c r="C40" s="534"/>
      <c r="D40" s="534"/>
      <c r="E40" s="534"/>
      <c r="F40" s="534"/>
      <c r="G40" s="534"/>
      <c r="H40" s="534"/>
      <c r="I40" s="534"/>
      <c r="J40" s="534"/>
      <c r="K40" s="534"/>
      <c r="L40" s="534"/>
      <c r="M40" s="534"/>
      <c r="N40" s="533"/>
      <c r="O40" s="534"/>
      <c r="P40" s="535" t="s">
        <v>681</v>
      </c>
      <c r="Q40" s="534"/>
      <c r="R40" s="534"/>
      <c r="S40" s="534"/>
      <c r="T40" s="534"/>
      <c r="U40" s="534"/>
      <c r="V40" s="534"/>
      <c r="W40" s="534"/>
      <c r="X40" s="534"/>
      <c r="Y40" s="534"/>
      <c r="Z40" s="534"/>
      <c r="AA40" s="534"/>
      <c r="AB40" s="534"/>
      <c r="AC40" s="533"/>
    </row>
    <row r="41" spans="2:29" ht="15.75" customHeight="1" x14ac:dyDescent="0.2">
      <c r="B41" s="543"/>
      <c r="C41" s="4387">
        <f>Tabelle1!D10</f>
        <v>0</v>
      </c>
      <c r="D41" s="4388"/>
      <c r="E41" s="4388"/>
      <c r="F41" s="4388"/>
      <c r="G41" s="4388"/>
      <c r="H41" s="4388"/>
      <c r="I41" s="4388"/>
      <c r="J41" s="4388"/>
      <c r="K41" s="4388"/>
      <c r="L41" s="4388"/>
      <c r="M41" s="4389"/>
      <c r="N41" s="536"/>
      <c r="O41" s="540"/>
      <c r="P41" s="543"/>
      <c r="Q41" s="4390">
        <f>Tabelle1!D9</f>
        <v>0</v>
      </c>
      <c r="R41" s="4391"/>
      <c r="S41" s="4391"/>
      <c r="T41" s="4391"/>
      <c r="U41" s="4391"/>
      <c r="V41" s="4391"/>
      <c r="W41" s="4391"/>
      <c r="X41" s="4391"/>
      <c r="Y41" s="4391"/>
      <c r="Z41" s="4391"/>
      <c r="AA41" s="4391"/>
      <c r="AB41" s="4392"/>
      <c r="AC41" s="536"/>
    </row>
    <row r="42" spans="2:29" ht="7.5" customHeight="1" x14ac:dyDescent="0.2">
      <c r="B42" s="543"/>
      <c r="C42" s="544"/>
      <c r="D42" s="544"/>
      <c r="E42" s="544"/>
      <c r="F42" s="544"/>
      <c r="G42" s="544"/>
      <c r="H42" s="544"/>
      <c r="I42" s="544"/>
      <c r="J42" s="544"/>
      <c r="K42" s="544"/>
      <c r="L42" s="544"/>
      <c r="M42" s="544"/>
      <c r="N42" s="536"/>
      <c r="O42" s="540"/>
      <c r="P42" s="543"/>
      <c r="Q42" s="542"/>
      <c r="R42" s="540"/>
      <c r="S42" s="540"/>
      <c r="T42" s="540"/>
      <c r="U42" s="540"/>
      <c r="V42" s="540"/>
      <c r="W42" s="540"/>
      <c r="X42" s="540"/>
      <c r="Y42" s="540"/>
      <c r="Z42" s="540"/>
      <c r="AA42" s="540"/>
      <c r="AB42" s="540"/>
      <c r="AC42" s="536"/>
    </row>
    <row r="43" spans="2:29" s="532" customFormat="1" ht="10.5" customHeight="1" x14ac:dyDescent="0.15">
      <c r="B43" s="535" t="s">
        <v>679</v>
      </c>
      <c r="C43" s="534"/>
      <c r="D43" s="534"/>
      <c r="E43" s="534"/>
      <c r="F43" s="534"/>
      <c r="G43" s="534"/>
      <c r="H43" s="534"/>
      <c r="I43" s="534"/>
      <c r="J43" s="534"/>
      <c r="K43" s="534"/>
      <c r="L43" s="534"/>
      <c r="M43" s="534"/>
      <c r="N43" s="533"/>
      <c r="O43" s="534"/>
      <c r="P43" s="535" t="s">
        <v>679</v>
      </c>
      <c r="Q43" s="534"/>
      <c r="R43" s="534"/>
      <c r="S43" s="534"/>
      <c r="T43" s="534"/>
      <c r="U43" s="534"/>
      <c r="V43" s="534"/>
      <c r="W43" s="534"/>
      <c r="X43" s="534"/>
      <c r="Y43" s="534"/>
      <c r="Z43" s="534"/>
      <c r="AA43" s="534"/>
      <c r="AB43" s="534"/>
      <c r="AC43" s="533"/>
    </row>
    <row r="44" spans="2:29" ht="15.75" customHeight="1" x14ac:dyDescent="0.2">
      <c r="B44" s="539"/>
      <c r="C44" s="568" t="str">
        <f>Tabelle1!E10</f>
        <v>D</v>
      </c>
      <c r="D44" s="4379">
        <f>Tabelle1!F10</f>
        <v>0</v>
      </c>
      <c r="E44" s="4381"/>
      <c r="F44" s="4382">
        <f>Tabelle1!G10</f>
        <v>0</v>
      </c>
      <c r="G44" s="4382"/>
      <c r="H44" s="4382"/>
      <c r="I44" s="4382"/>
      <c r="J44" s="4382"/>
      <c r="K44" s="4382"/>
      <c r="L44" s="4382"/>
      <c r="M44" s="4383"/>
      <c r="N44" s="536"/>
      <c r="O44" s="540"/>
      <c r="P44" s="539"/>
      <c r="Q44" s="567" t="str">
        <f>Tabelle1!E9</f>
        <v>D</v>
      </c>
      <c r="R44" s="4393">
        <f>Tabelle1!F9</f>
        <v>0</v>
      </c>
      <c r="S44" s="4394"/>
      <c r="T44" s="4395"/>
      <c r="U44" s="4396">
        <f>Tabelle1!G9</f>
        <v>0</v>
      </c>
      <c r="V44" s="4396"/>
      <c r="W44" s="4396"/>
      <c r="X44" s="4396"/>
      <c r="Y44" s="4396"/>
      <c r="Z44" s="4396"/>
      <c r="AA44" s="4396"/>
      <c r="AB44" s="4397"/>
      <c r="AC44" s="536"/>
    </row>
    <row r="45" spans="2:29" ht="7.5" customHeight="1" x14ac:dyDescent="0.2">
      <c r="B45" s="539"/>
      <c r="C45" s="538"/>
      <c r="D45" s="537"/>
      <c r="E45" s="537"/>
      <c r="F45" s="537"/>
      <c r="G45" s="537"/>
      <c r="H45" s="537"/>
      <c r="I45" s="537"/>
      <c r="J45" s="537"/>
      <c r="K45" s="537"/>
      <c r="L45" s="537"/>
      <c r="M45" s="537"/>
      <c r="N45" s="536"/>
      <c r="O45" s="540"/>
      <c r="P45" s="539"/>
      <c r="Q45" s="538"/>
      <c r="R45" s="537"/>
      <c r="S45" s="537"/>
      <c r="T45" s="537"/>
      <c r="U45" s="537"/>
      <c r="V45" s="537"/>
      <c r="W45" s="537"/>
      <c r="X45" s="537"/>
      <c r="Y45" s="537"/>
      <c r="Z45" s="537"/>
      <c r="AA45" s="537"/>
      <c r="AB45" s="537"/>
      <c r="AC45" s="536"/>
    </row>
    <row r="46" spans="2:29" s="532" customFormat="1" ht="10.5" customHeight="1" x14ac:dyDescent="0.15">
      <c r="B46" s="535" t="s">
        <v>678</v>
      </c>
      <c r="C46" s="534"/>
      <c r="D46" s="534"/>
      <c r="E46" s="534"/>
      <c r="F46" s="534"/>
      <c r="G46" s="534"/>
      <c r="H46" s="534"/>
      <c r="I46" s="534"/>
      <c r="J46" s="534"/>
      <c r="K46" s="534"/>
      <c r="L46" s="534"/>
      <c r="M46" s="534"/>
      <c r="N46" s="533"/>
      <c r="O46" s="534"/>
      <c r="P46" s="535" t="s">
        <v>678</v>
      </c>
      <c r="Q46" s="534"/>
      <c r="R46" s="534"/>
      <c r="S46" s="534"/>
      <c r="T46" s="534"/>
      <c r="U46" s="534"/>
      <c r="V46" s="534"/>
      <c r="W46" s="534"/>
      <c r="X46" s="534"/>
      <c r="Y46" s="534"/>
      <c r="Z46" s="534"/>
      <c r="AA46" s="534"/>
      <c r="AB46" s="534"/>
      <c r="AC46" s="533"/>
    </row>
    <row r="47" spans="2:29" ht="15.75" customHeight="1" x14ac:dyDescent="0.2">
      <c r="B47" s="531"/>
      <c r="C47" s="4369"/>
      <c r="D47" s="4370"/>
      <c r="E47" s="4370"/>
      <c r="F47" s="4370"/>
      <c r="G47" s="4370"/>
      <c r="H47" s="4370"/>
      <c r="I47" s="4370"/>
      <c r="J47" s="4370"/>
      <c r="K47" s="4370"/>
      <c r="L47" s="4370"/>
      <c r="M47" s="4371"/>
      <c r="N47" s="528"/>
      <c r="O47" s="530"/>
      <c r="P47" s="529"/>
      <c r="Q47" s="4372"/>
      <c r="R47" s="4373"/>
      <c r="S47" s="4373"/>
      <c r="T47" s="4373"/>
      <c r="U47" s="4373"/>
      <c r="V47" s="4373"/>
      <c r="W47" s="4373"/>
      <c r="X47" s="4373"/>
      <c r="Y47" s="4373"/>
      <c r="Z47" s="4373"/>
      <c r="AA47" s="4373"/>
      <c r="AB47" s="4374"/>
      <c r="AC47" s="528"/>
    </row>
    <row r="48" spans="2:29" ht="7.5" customHeight="1" x14ac:dyDescent="0.2">
      <c r="B48" s="527"/>
      <c r="C48" s="526"/>
      <c r="D48" s="525"/>
      <c r="E48" s="525"/>
      <c r="F48" s="525"/>
      <c r="G48" s="525"/>
      <c r="H48" s="525"/>
      <c r="I48" s="525"/>
      <c r="J48" s="525"/>
      <c r="K48" s="525"/>
      <c r="L48" s="525"/>
      <c r="M48" s="525"/>
      <c r="N48" s="525"/>
      <c r="O48" s="566"/>
      <c r="P48" s="521"/>
      <c r="Q48" s="521"/>
      <c r="R48" s="520"/>
      <c r="S48" s="520"/>
      <c r="T48" s="520"/>
      <c r="U48" s="520"/>
      <c r="V48" s="520"/>
      <c r="W48" s="520"/>
      <c r="X48" s="520"/>
      <c r="Y48" s="520"/>
      <c r="Z48" s="520"/>
      <c r="AA48" s="520"/>
      <c r="AB48" s="520"/>
      <c r="AC48" s="519"/>
    </row>
    <row r="49" spans="2:29" ht="9" customHeight="1" x14ac:dyDescent="0.2">
      <c r="B49" s="523"/>
      <c r="C49" s="523"/>
      <c r="D49" s="523"/>
      <c r="E49" s="523"/>
      <c r="F49" s="523"/>
      <c r="G49" s="523"/>
      <c r="H49" s="523"/>
      <c r="I49" s="523"/>
      <c r="J49" s="523"/>
      <c r="K49" s="523"/>
      <c r="L49" s="523"/>
      <c r="M49" s="523"/>
      <c r="N49" s="523"/>
      <c r="O49" s="523"/>
      <c r="P49" s="518"/>
      <c r="Q49" s="518"/>
      <c r="R49" s="565"/>
      <c r="S49" s="565"/>
      <c r="T49" s="565"/>
      <c r="U49" s="565"/>
      <c r="V49" s="565"/>
      <c r="W49" s="565"/>
      <c r="X49" s="565"/>
      <c r="Y49" s="565"/>
      <c r="Z49" s="565"/>
      <c r="AA49" s="565"/>
      <c r="AB49" s="565"/>
      <c r="AC49" s="565"/>
    </row>
    <row r="50" spans="2:29" s="233" customFormat="1" ht="15" customHeight="1" x14ac:dyDescent="0.2">
      <c r="B50" s="563"/>
      <c r="C50" s="562" t="s">
        <v>684</v>
      </c>
      <c r="D50" s="229"/>
      <c r="E50" s="229"/>
      <c r="F50" s="229"/>
      <c r="G50" s="229"/>
      <c r="H50" s="229"/>
      <c r="I50" s="229"/>
      <c r="J50" s="229"/>
      <c r="K50" s="229"/>
      <c r="L50" s="229"/>
      <c r="M50" s="229"/>
      <c r="N50" s="564"/>
      <c r="O50" s="360"/>
      <c r="P50" s="563"/>
      <c r="Q50" s="562" t="s">
        <v>683</v>
      </c>
      <c r="R50" s="229"/>
      <c r="S50" s="229"/>
      <c r="T50" s="229"/>
      <c r="U50" s="229"/>
      <c r="V50" s="229"/>
      <c r="W50" s="229"/>
      <c r="X50" s="229"/>
      <c r="Y50" s="229"/>
      <c r="Z50" s="229"/>
      <c r="AA50" s="229"/>
      <c r="AB50" s="229"/>
      <c r="AC50" s="561"/>
    </row>
    <row r="51" spans="2:29" ht="4.5" customHeight="1" x14ac:dyDescent="0.2">
      <c r="B51" s="559"/>
      <c r="C51" s="558"/>
      <c r="D51" s="381"/>
      <c r="E51" s="381"/>
      <c r="F51" s="381"/>
      <c r="G51" s="381"/>
      <c r="H51" s="381"/>
      <c r="I51" s="381"/>
      <c r="J51" s="381"/>
      <c r="K51" s="381"/>
      <c r="L51" s="381"/>
      <c r="M51" s="381"/>
      <c r="N51" s="560"/>
      <c r="O51" s="381"/>
      <c r="P51" s="559"/>
      <c r="Q51" s="558"/>
      <c r="R51" s="381"/>
      <c r="S51" s="381"/>
      <c r="T51" s="381"/>
      <c r="U51" s="381"/>
      <c r="V51" s="381"/>
      <c r="W51" s="381"/>
      <c r="X51" s="381"/>
      <c r="Y51" s="381"/>
      <c r="Z51" s="381"/>
      <c r="AA51" s="381"/>
      <c r="AB51" s="381"/>
      <c r="AC51" s="557"/>
    </row>
    <row r="52" spans="2:29" s="553" customFormat="1" ht="10.5" customHeight="1" x14ac:dyDescent="0.15">
      <c r="B52" s="555" t="s">
        <v>682</v>
      </c>
      <c r="C52" s="554"/>
      <c r="D52" s="554"/>
      <c r="E52" s="554"/>
      <c r="F52" s="554"/>
      <c r="G52" s="554"/>
      <c r="H52" s="554"/>
      <c r="I52" s="554"/>
      <c r="J52" s="554"/>
      <c r="K52" s="554"/>
      <c r="L52" s="554"/>
      <c r="M52" s="554"/>
      <c r="N52" s="556"/>
      <c r="O52" s="554"/>
      <c r="P52" s="555" t="s">
        <v>682</v>
      </c>
      <c r="Q52" s="554"/>
      <c r="R52" s="554"/>
      <c r="S52" s="554"/>
      <c r="T52" s="554"/>
      <c r="U52" s="554"/>
      <c r="V52" s="554"/>
      <c r="W52" s="554"/>
      <c r="X52" s="554"/>
      <c r="Y52" s="554"/>
      <c r="Z52" s="554"/>
      <c r="AA52" s="554"/>
      <c r="AB52" s="554"/>
      <c r="AC52" s="533"/>
    </row>
    <row r="53" spans="2:29" ht="15.75" customHeight="1" x14ac:dyDescent="0.2">
      <c r="B53" s="548"/>
      <c r="C53" s="4384"/>
      <c r="D53" s="4385"/>
      <c r="E53" s="4385"/>
      <c r="F53" s="4385"/>
      <c r="G53" s="4385"/>
      <c r="H53" s="4385"/>
      <c r="I53" s="4385"/>
      <c r="J53" s="4385"/>
      <c r="K53" s="4385"/>
      <c r="L53" s="4385"/>
      <c r="M53" s="4386"/>
      <c r="N53" s="552"/>
      <c r="O53" s="547"/>
      <c r="P53" s="552"/>
      <c r="Q53" s="4359" t="s">
        <v>747</v>
      </c>
      <c r="R53" s="4360"/>
      <c r="S53" s="4360"/>
      <c r="T53" s="4360"/>
      <c r="U53" s="4360"/>
      <c r="V53" s="4360"/>
      <c r="W53" s="4360"/>
      <c r="X53" s="4360"/>
      <c r="Y53" s="4360"/>
      <c r="Z53" s="4360"/>
      <c r="AA53" s="4360"/>
      <c r="AB53" s="4361"/>
      <c r="AC53" s="551"/>
    </row>
    <row r="54" spans="2:29" ht="7.5" customHeight="1" x14ac:dyDescent="0.2">
      <c r="B54" s="548"/>
      <c r="C54" s="550"/>
      <c r="D54" s="550"/>
      <c r="E54" s="550"/>
      <c r="F54" s="550"/>
      <c r="G54" s="550"/>
      <c r="H54" s="550"/>
      <c r="I54" s="550"/>
      <c r="J54" s="550"/>
      <c r="K54" s="550"/>
      <c r="L54" s="550"/>
      <c r="M54" s="550"/>
      <c r="N54" s="549"/>
      <c r="O54" s="547"/>
      <c r="P54" s="548"/>
      <c r="Q54" s="547"/>
      <c r="R54" s="546"/>
      <c r="S54" s="546"/>
      <c r="T54" s="546"/>
      <c r="U54" s="546"/>
      <c r="V54" s="546"/>
      <c r="W54" s="546"/>
      <c r="X54" s="546"/>
      <c r="Y54" s="546"/>
      <c r="Z54" s="546"/>
      <c r="AA54" s="546"/>
      <c r="AB54" s="546"/>
      <c r="AC54" s="545"/>
    </row>
    <row r="55" spans="2:29" s="532" customFormat="1" ht="10.5" customHeight="1" x14ac:dyDescent="0.15">
      <c r="B55" s="535" t="s">
        <v>681</v>
      </c>
      <c r="C55" s="534"/>
      <c r="D55" s="534"/>
      <c r="E55" s="534"/>
      <c r="F55" s="534"/>
      <c r="G55" s="534"/>
      <c r="H55" s="534"/>
      <c r="I55" s="534"/>
      <c r="J55" s="534"/>
      <c r="K55" s="534"/>
      <c r="L55" s="534"/>
      <c r="M55" s="534"/>
      <c r="N55" s="533"/>
      <c r="O55" s="534"/>
      <c r="P55" s="535" t="s">
        <v>681</v>
      </c>
      <c r="Q55" s="534"/>
      <c r="R55" s="534"/>
      <c r="S55" s="534"/>
      <c r="T55" s="534"/>
      <c r="U55" s="534"/>
      <c r="V55" s="534"/>
      <c r="W55" s="534"/>
      <c r="X55" s="534"/>
      <c r="Y55" s="534"/>
      <c r="Z55" s="534"/>
      <c r="AA55" s="534"/>
      <c r="AB55" s="534"/>
      <c r="AC55" s="533"/>
    </row>
    <row r="56" spans="2:29" ht="15.75" customHeight="1" x14ac:dyDescent="0.2">
      <c r="B56" s="543"/>
      <c r="C56" s="4384"/>
      <c r="D56" s="4385"/>
      <c r="E56" s="4385"/>
      <c r="F56" s="4385"/>
      <c r="G56" s="4385"/>
      <c r="H56" s="4385"/>
      <c r="I56" s="4385"/>
      <c r="J56" s="4385"/>
      <c r="K56" s="4385"/>
      <c r="L56" s="4385"/>
      <c r="M56" s="4386"/>
      <c r="N56" s="536"/>
      <c r="O56" s="540"/>
      <c r="P56" s="543"/>
      <c r="Q56" s="4387" t="s">
        <v>680</v>
      </c>
      <c r="R56" s="4388"/>
      <c r="S56" s="4388"/>
      <c r="T56" s="4388"/>
      <c r="U56" s="4388"/>
      <c r="V56" s="4388"/>
      <c r="W56" s="4388"/>
      <c r="X56" s="4388"/>
      <c r="Y56" s="4388"/>
      <c r="Z56" s="4388"/>
      <c r="AA56" s="4388"/>
      <c r="AB56" s="4389"/>
      <c r="AC56" s="536"/>
    </row>
    <row r="57" spans="2:29" ht="7.5" customHeight="1" x14ac:dyDescent="0.2">
      <c r="B57" s="543"/>
      <c r="C57" s="544"/>
      <c r="D57" s="544"/>
      <c r="E57" s="544"/>
      <c r="F57" s="544"/>
      <c r="G57" s="544"/>
      <c r="H57" s="544"/>
      <c r="I57" s="544"/>
      <c r="J57" s="544"/>
      <c r="K57" s="544"/>
      <c r="L57" s="544"/>
      <c r="M57" s="544"/>
      <c r="N57" s="536"/>
      <c r="O57" s="540"/>
      <c r="P57" s="543"/>
      <c r="Q57" s="542"/>
      <c r="R57" s="540"/>
      <c r="S57" s="540"/>
      <c r="T57" s="540"/>
      <c r="U57" s="540"/>
      <c r="V57" s="540"/>
      <c r="W57" s="540"/>
      <c r="X57" s="540"/>
      <c r="Y57" s="540"/>
      <c r="Z57" s="540"/>
      <c r="AA57" s="540"/>
      <c r="AB57" s="540"/>
      <c r="AC57" s="536"/>
    </row>
    <row r="58" spans="2:29" s="532" customFormat="1" ht="10.5" customHeight="1" x14ac:dyDescent="0.15">
      <c r="B58" s="535" t="s">
        <v>679</v>
      </c>
      <c r="C58" s="534"/>
      <c r="D58" s="534"/>
      <c r="E58" s="534"/>
      <c r="F58" s="534"/>
      <c r="G58" s="534"/>
      <c r="H58" s="534"/>
      <c r="I58" s="534"/>
      <c r="J58" s="534"/>
      <c r="K58" s="534"/>
      <c r="L58" s="534"/>
      <c r="M58" s="534"/>
      <c r="N58" s="533"/>
      <c r="O58" s="534"/>
      <c r="P58" s="535" t="s">
        <v>679</v>
      </c>
      <c r="Q58" s="534"/>
      <c r="R58" s="534"/>
      <c r="S58" s="534"/>
      <c r="T58" s="534"/>
      <c r="U58" s="534"/>
      <c r="V58" s="534"/>
      <c r="W58" s="534"/>
      <c r="X58" s="534"/>
      <c r="Y58" s="534"/>
      <c r="Z58" s="534"/>
      <c r="AA58" s="534"/>
      <c r="AB58" s="534"/>
      <c r="AC58" s="533"/>
    </row>
    <row r="59" spans="2:29" ht="15.75" customHeight="1" x14ac:dyDescent="0.2">
      <c r="B59" s="539"/>
      <c r="C59" s="541" t="s">
        <v>59</v>
      </c>
      <c r="D59" s="4375"/>
      <c r="E59" s="4376"/>
      <c r="F59" s="4377"/>
      <c r="G59" s="4377"/>
      <c r="H59" s="4377"/>
      <c r="I59" s="4377"/>
      <c r="J59" s="4377"/>
      <c r="K59" s="4377"/>
      <c r="L59" s="4377"/>
      <c r="M59" s="4378"/>
      <c r="N59" s="536"/>
      <c r="O59" s="540"/>
      <c r="P59" s="539"/>
      <c r="Q59" s="541" t="s">
        <v>59</v>
      </c>
      <c r="R59" s="4379">
        <v>99310</v>
      </c>
      <c r="S59" s="4380"/>
      <c r="T59" s="4381"/>
      <c r="U59" s="4382" t="s">
        <v>0</v>
      </c>
      <c r="V59" s="4382"/>
      <c r="W59" s="4382"/>
      <c r="X59" s="4382"/>
      <c r="Y59" s="4382"/>
      <c r="Z59" s="4382"/>
      <c r="AA59" s="4382"/>
      <c r="AB59" s="4383"/>
      <c r="AC59" s="536"/>
    </row>
    <row r="60" spans="2:29" ht="7.5" customHeight="1" x14ac:dyDescent="0.2">
      <c r="B60" s="539"/>
      <c r="C60" s="538"/>
      <c r="D60" s="537"/>
      <c r="E60" s="537"/>
      <c r="F60" s="537"/>
      <c r="G60" s="537"/>
      <c r="H60" s="537"/>
      <c r="I60" s="537"/>
      <c r="J60" s="537"/>
      <c r="K60" s="537"/>
      <c r="L60" s="537"/>
      <c r="M60" s="537"/>
      <c r="N60" s="536"/>
      <c r="O60" s="540"/>
      <c r="P60" s="539"/>
      <c r="Q60" s="538"/>
      <c r="R60" s="537"/>
      <c r="S60" s="537"/>
      <c r="T60" s="537"/>
      <c r="U60" s="537"/>
      <c r="V60" s="537"/>
      <c r="W60" s="537"/>
      <c r="X60" s="537"/>
      <c r="Y60" s="537"/>
      <c r="Z60" s="537"/>
      <c r="AA60" s="537"/>
      <c r="AB60" s="537"/>
      <c r="AC60" s="536"/>
    </row>
    <row r="61" spans="2:29" s="532" customFormat="1" ht="10.5" customHeight="1" x14ac:dyDescent="0.15">
      <c r="B61" s="535" t="s">
        <v>678</v>
      </c>
      <c r="C61" s="534"/>
      <c r="D61" s="534"/>
      <c r="E61" s="534"/>
      <c r="F61" s="534"/>
      <c r="G61" s="534"/>
      <c r="H61" s="534"/>
      <c r="I61" s="534"/>
      <c r="J61" s="534"/>
      <c r="K61" s="534"/>
      <c r="L61" s="534"/>
      <c r="M61" s="534"/>
      <c r="N61" s="533"/>
      <c r="O61" s="534"/>
      <c r="P61" s="535" t="s">
        <v>678</v>
      </c>
      <c r="Q61" s="534"/>
      <c r="R61" s="534"/>
      <c r="S61" s="534"/>
      <c r="T61" s="534"/>
      <c r="U61" s="534"/>
      <c r="V61" s="534"/>
      <c r="W61" s="534"/>
      <c r="X61" s="534"/>
      <c r="Y61" s="534"/>
      <c r="Z61" s="534"/>
      <c r="AA61" s="534"/>
      <c r="AB61" s="534"/>
      <c r="AC61" s="533"/>
    </row>
    <row r="62" spans="2:29" ht="15.75" customHeight="1" x14ac:dyDescent="0.2">
      <c r="B62" s="531"/>
      <c r="C62" s="4369"/>
      <c r="D62" s="4370"/>
      <c r="E62" s="4370"/>
      <c r="F62" s="4370"/>
      <c r="G62" s="4370"/>
      <c r="H62" s="4370"/>
      <c r="I62" s="4370"/>
      <c r="J62" s="4370"/>
      <c r="K62" s="4370"/>
      <c r="L62" s="4370"/>
      <c r="M62" s="4371"/>
      <c r="N62" s="528"/>
      <c r="O62" s="530"/>
      <c r="P62" s="529"/>
      <c r="Q62" s="4372"/>
      <c r="R62" s="4373"/>
      <c r="S62" s="4373"/>
      <c r="T62" s="4373"/>
      <c r="U62" s="4373"/>
      <c r="V62" s="4373"/>
      <c r="W62" s="4373"/>
      <c r="X62" s="4373"/>
      <c r="Y62" s="4373"/>
      <c r="Z62" s="4373"/>
      <c r="AA62" s="4373"/>
      <c r="AB62" s="4374"/>
      <c r="AC62" s="528"/>
    </row>
    <row r="63" spans="2:29" ht="7.5" customHeight="1" x14ac:dyDescent="0.2">
      <c r="B63" s="527"/>
      <c r="C63" s="526"/>
      <c r="D63" s="525"/>
      <c r="E63" s="525"/>
      <c r="F63" s="525"/>
      <c r="G63" s="525"/>
      <c r="H63" s="525"/>
      <c r="I63" s="525"/>
      <c r="J63" s="525"/>
      <c r="K63" s="525"/>
      <c r="L63" s="525"/>
      <c r="M63" s="525"/>
      <c r="N63" s="524"/>
      <c r="O63" s="523"/>
      <c r="P63" s="522"/>
      <c r="Q63" s="521"/>
      <c r="R63" s="520"/>
      <c r="S63" s="520"/>
      <c r="T63" s="520"/>
      <c r="U63" s="520"/>
      <c r="V63" s="520"/>
      <c r="W63" s="520"/>
      <c r="X63" s="520"/>
      <c r="Y63" s="520"/>
      <c r="Z63" s="520"/>
      <c r="AA63" s="520"/>
      <c r="AB63" s="520"/>
      <c r="AC63" s="519"/>
    </row>
    <row r="64" spans="2:29" ht="18" customHeight="1" x14ac:dyDescent="0.2">
      <c r="B64" s="517" t="s">
        <v>677</v>
      </c>
      <c r="C64" s="518"/>
      <c r="D64" s="517"/>
      <c r="E64" s="517"/>
      <c r="F64" s="517"/>
      <c r="G64" s="517"/>
      <c r="H64" s="517"/>
      <c r="I64" s="517"/>
      <c r="J64" s="517"/>
      <c r="K64" s="518"/>
      <c r="L64" s="517"/>
      <c r="M64" s="517"/>
      <c r="N64" s="517"/>
      <c r="O64" s="517"/>
      <c r="P64" s="517"/>
      <c r="Q64" s="517"/>
      <c r="R64" s="517"/>
      <c r="S64" s="518"/>
      <c r="T64" s="518"/>
      <c r="U64" s="517"/>
      <c r="V64" s="517"/>
      <c r="W64" s="517"/>
      <c r="X64" s="517"/>
      <c r="Y64" s="517"/>
      <c r="Z64" s="517"/>
      <c r="AA64" s="517"/>
      <c r="AB64" s="517"/>
      <c r="AC64" s="517"/>
    </row>
    <row r="65" spans="2:29" ht="18" customHeight="1" x14ac:dyDescent="0.2">
      <c r="B65" s="518"/>
      <c r="C65" s="518"/>
      <c r="D65" s="517"/>
      <c r="E65" s="517"/>
      <c r="F65" s="517"/>
      <c r="G65" s="517"/>
      <c r="H65" s="517"/>
      <c r="I65" s="517"/>
      <c r="J65" s="517"/>
      <c r="K65" s="518"/>
      <c r="L65" s="517"/>
      <c r="M65" s="517"/>
      <c r="N65" s="517"/>
      <c r="O65" s="517"/>
      <c r="P65" s="517"/>
      <c r="Q65" s="517"/>
      <c r="R65" s="517"/>
      <c r="S65" s="518"/>
      <c r="T65" s="518"/>
      <c r="U65" s="517"/>
      <c r="V65" s="517"/>
      <c r="W65" s="517"/>
      <c r="X65" s="517"/>
      <c r="Y65" s="517"/>
      <c r="Z65" s="517"/>
      <c r="AA65" s="517"/>
      <c r="AB65" s="517"/>
      <c r="AC65" s="517"/>
    </row>
    <row r="66" spans="2:29" ht="18" customHeight="1" x14ac:dyDescent="0.2">
      <c r="B66" s="518"/>
      <c r="C66" s="518"/>
      <c r="D66" s="517"/>
      <c r="E66" s="517"/>
      <c r="F66" s="517"/>
      <c r="G66" s="517"/>
      <c r="H66" s="517"/>
      <c r="I66" s="517"/>
      <c r="J66" s="517"/>
      <c r="K66" s="518"/>
      <c r="L66" s="517"/>
      <c r="M66" s="517"/>
      <c r="N66" s="517"/>
      <c r="O66" s="517"/>
      <c r="P66" s="517"/>
      <c r="Q66" s="517"/>
      <c r="R66" s="517"/>
      <c r="S66" s="518"/>
      <c r="T66" s="518"/>
      <c r="U66" s="517"/>
      <c r="V66" s="517"/>
      <c r="W66" s="517"/>
      <c r="X66" s="517"/>
      <c r="Y66" s="517"/>
      <c r="Z66" s="517"/>
      <c r="AA66" s="517"/>
      <c r="AB66" s="517"/>
      <c r="AC66" s="517"/>
    </row>
    <row r="67" spans="2:29" ht="18" customHeight="1" x14ac:dyDescent="0.2">
      <c r="W67" s="517"/>
      <c r="X67" s="517"/>
      <c r="Y67" s="517"/>
      <c r="Z67" s="517"/>
      <c r="AA67" s="517"/>
      <c r="AB67" s="517"/>
      <c r="AC67" s="517"/>
    </row>
    <row r="68" spans="2:29" ht="18" customHeight="1" x14ac:dyDescent="0.2"/>
    <row r="69" spans="2:29" ht="18" customHeight="1" x14ac:dyDescent="0.2">
      <c r="B69" s="493"/>
      <c r="C69" s="493"/>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row>
    <row r="70" spans="2:29" ht="18" customHeight="1" x14ac:dyDescent="0.2"/>
    <row r="71" spans="2:29" ht="18" customHeight="1" x14ac:dyDescent="0.2"/>
    <row r="72" spans="2:29" ht="18" customHeight="1" x14ac:dyDescent="0.2">
      <c r="B72" s="515"/>
      <c r="C72" s="515"/>
      <c r="P72" s="515"/>
      <c r="Q72" s="515"/>
      <c r="R72" s="515"/>
    </row>
    <row r="73" spans="2:29" ht="18" customHeight="1" x14ac:dyDescent="0.2">
      <c r="B73" s="515"/>
      <c r="C73" s="515"/>
      <c r="P73" s="515"/>
      <c r="Q73" s="515"/>
      <c r="R73" s="515"/>
    </row>
    <row r="74" spans="2:29" ht="18" customHeight="1" x14ac:dyDescent="0.2">
      <c r="B74" s="515"/>
      <c r="C74" s="515"/>
      <c r="P74" s="515"/>
      <c r="Q74" s="515"/>
      <c r="S74" s="515"/>
      <c r="T74" s="515"/>
    </row>
    <row r="75" spans="2:29" ht="18" customHeight="1" x14ac:dyDescent="0.2">
      <c r="B75" s="515"/>
      <c r="C75" s="515"/>
      <c r="P75" s="515"/>
      <c r="Q75" s="515"/>
      <c r="S75" s="515"/>
      <c r="T75" s="515"/>
    </row>
    <row r="76" spans="2:29" ht="18" customHeight="1" x14ac:dyDescent="0.2">
      <c r="D76" s="515"/>
      <c r="E76" s="515"/>
      <c r="P76" s="515"/>
      <c r="Q76" s="515"/>
    </row>
    <row r="77" spans="2:29" ht="18" customHeight="1" x14ac:dyDescent="0.2">
      <c r="P77" s="515"/>
      <c r="Q77" s="515"/>
      <c r="U77" s="515"/>
    </row>
    <row r="78" spans="2:29" ht="18" customHeight="1" x14ac:dyDescent="0.2">
      <c r="B78" s="516"/>
      <c r="C78" s="516"/>
      <c r="R78" s="515"/>
    </row>
    <row r="79" spans="2:29" ht="18" customHeight="1" x14ac:dyDescent="0.2">
      <c r="B79" s="516"/>
      <c r="C79" s="516"/>
    </row>
    <row r="80" spans="2:29" ht="18" customHeight="1" x14ac:dyDescent="0.2"/>
    <row r="81" spans="6:7" ht="18" customHeight="1" x14ac:dyDescent="0.2">
      <c r="F81" s="515"/>
      <c r="G81" s="515"/>
    </row>
    <row r="82" spans="6:7" ht="18" customHeight="1" x14ac:dyDescent="0.2"/>
    <row r="83" spans="6:7" ht="18" customHeight="1" x14ac:dyDescent="0.2"/>
    <row r="84" spans="6:7" ht="18" customHeight="1" x14ac:dyDescent="0.2"/>
    <row r="85" spans="6:7" ht="18" customHeight="1" x14ac:dyDescent="0.2"/>
    <row r="86" spans="6:7" ht="18" customHeight="1" x14ac:dyDescent="0.2"/>
    <row r="87" spans="6:7" ht="18" customHeight="1" x14ac:dyDescent="0.2"/>
    <row r="88" spans="6:7" ht="18" customHeight="1" x14ac:dyDescent="0.2"/>
    <row r="89" spans="6:7" ht="18" customHeight="1" x14ac:dyDescent="0.2"/>
    <row r="90" spans="6:7" ht="18" customHeight="1" x14ac:dyDescent="0.2"/>
    <row r="91" spans="6:7" ht="18" customHeight="1" x14ac:dyDescent="0.2"/>
    <row r="92" spans="6:7" ht="18" customHeight="1" x14ac:dyDescent="0.2"/>
    <row r="93" spans="6:7" ht="18" customHeight="1" x14ac:dyDescent="0.2"/>
    <row r="94" spans="6:7" ht="18" customHeight="1" x14ac:dyDescent="0.2"/>
    <row r="95" spans="6:7" ht="18" customHeight="1" x14ac:dyDescent="0.2"/>
    <row r="96" spans="6:7"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sheetData>
  <sheetProtection selectLockedCells="1"/>
  <mergeCells count="31">
    <mergeCell ref="I7:Q7"/>
    <mergeCell ref="S7:X7"/>
    <mergeCell ref="Y7:Z7"/>
    <mergeCell ref="AA7:AB7"/>
    <mergeCell ref="S10:T10"/>
    <mergeCell ref="U10:AC10"/>
    <mergeCell ref="C56:M56"/>
    <mergeCell ref="Q56:AB56"/>
    <mergeCell ref="C41:M41"/>
    <mergeCell ref="C47:M47"/>
    <mergeCell ref="Q41:AB41"/>
    <mergeCell ref="C53:M53"/>
    <mergeCell ref="Q53:AB53"/>
    <mergeCell ref="Q47:AB47"/>
    <mergeCell ref="D44:E44"/>
    <mergeCell ref="F44:M44"/>
    <mergeCell ref="R44:T44"/>
    <mergeCell ref="U44:AB44"/>
    <mergeCell ref="C62:M62"/>
    <mergeCell ref="Q62:AB62"/>
    <mergeCell ref="D59:E59"/>
    <mergeCell ref="F59:M59"/>
    <mergeCell ref="R59:T59"/>
    <mergeCell ref="U59:AB59"/>
    <mergeCell ref="B11:AC11"/>
    <mergeCell ref="I16:K16"/>
    <mergeCell ref="S12:T12"/>
    <mergeCell ref="C38:M38"/>
    <mergeCell ref="Q38:AB38"/>
    <mergeCell ref="L16:T16"/>
    <mergeCell ref="U12:AC12"/>
  </mergeCells>
  <conditionalFormatting sqref="S7:AB7 C38:M38 C41:M41 Q38:AB38 Q41:AB41 R44:AB44 D44:M44">
    <cfRule type="cellIs" dxfId="6" priority="1" stopIfTrue="1" operator="equal">
      <formula>0</formula>
    </cfRule>
  </conditionalFormatting>
  <conditionalFormatting sqref="I7:Q7">
    <cfRule type="cellIs" dxfId="5" priority="2" stopIfTrue="1" operator="equal">
      <formula>0</formula>
    </cfRule>
  </conditionalFormatting>
  <dataValidations count="7">
    <dataValidation type="list" allowBlank="1" showInputMessage="1" showErrorMessage="1" sqref="I16:K16">
      <formula1>"DE00077599310,DE00073099310"</formula1>
    </dataValidation>
    <dataValidation type="textLength" operator="lessThan" allowBlank="1" showInputMessage="1" showErrorMessage="1" promptTitle="Angabe Adresse Stromlieferant" prompt="Hier bitte den Firmensitz des Stromlieferanten eingeben!" sqref="F59:M59">
      <formula1>30</formula1>
    </dataValidation>
    <dataValidation type="textLength" operator="lessThan" allowBlank="1" showInputMessage="1" showErrorMessage="1" promptTitle="Angabe Adresse Stromlieferant" prompt="Hier bitte die Straße und Hausnummer vom Firmensitz des Stromlieferanten eingeben!" sqref="C56:M56">
      <formula1>30</formula1>
    </dataValidation>
    <dataValidation type="textLength" operator="lessThan" allowBlank="1" showInputMessage="1" showErrorMessage="1" promptTitle="Angabe Adresse Stromlieferant" prompt="Hier bitte die Firmenbezeichnung des Stromlieferanten eingeben!" sqref="C53:M53">
      <formula1>30</formula1>
    </dataValidation>
    <dataValidation type="whole" allowBlank="1" showInputMessage="1" showErrorMessage="1" promptTitle="Angabe Adresse Stromlieferant" prompt="Hier bitte die Postleitzahl vom Firmensitz des Stromlieferanten eingeben!" sqref="D59:E59">
      <formula1>0</formula1>
      <formula2>99999</formula2>
    </dataValidation>
    <dataValidation type="whole" allowBlank="1" showInputMessage="1" showErrorMessage="1" promptTitle="Angabe Erzeugungsmesstellen" prompt="Hier bitte die Anzahl der Messstellen der Erzeugungsanlagen innerhalb der Kundenanlage eingeben! " sqref="S10:T10">
      <formula1>1</formula1>
      <formula2>10</formula2>
    </dataValidation>
    <dataValidation type="whole" allowBlank="1" showInputMessage="1" showErrorMessage="1" promptTitle="Angabe Netzmesstellen" prompt="Hier bitte die Anzahl der Messstellen am Anschluss zum öffentlichen Netz (Übergabemessung VNB) eingeben! " sqref="S12:T12">
      <formula1>1</formula1>
      <formula2>10</formula2>
    </dataValidation>
  </dataValidations>
  <pageMargins left="0.78740157480314965" right="0.39370078740157483" top="0.78740157480314965" bottom="0.59055118110236227" header="0.39370078740157483" footer="0.51181102362204722"/>
  <pageSetup paperSize="9" orientation="portrait" verticalDpi="2" r:id="rId1"/>
  <headerFooter alignWithMargins="0">
    <oddFooter>&amp;R&amp;7Stand 01.01.2017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sizeWithCells="1">
                  <from>
                    <xdr:col>12</xdr:col>
                    <xdr:colOff>19050</xdr:colOff>
                    <xdr:row>17</xdr:row>
                    <xdr:rowOff>180975</xdr:rowOff>
                  </from>
                  <to>
                    <xdr:col>21</xdr:col>
                    <xdr:colOff>19050</xdr:colOff>
                    <xdr:row>19</xdr:row>
                    <xdr:rowOff>9525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sizeWithCells="1">
                  <from>
                    <xdr:col>12</xdr:col>
                    <xdr:colOff>19050</xdr:colOff>
                    <xdr:row>18</xdr:row>
                    <xdr:rowOff>190500</xdr:rowOff>
                  </from>
                  <to>
                    <xdr:col>21</xdr:col>
                    <xdr:colOff>19050</xdr:colOff>
                    <xdr:row>20</xdr:row>
                    <xdr:rowOff>9525</xdr:rowOff>
                  </to>
                </anchor>
              </controlPr>
            </control>
          </mc:Choice>
        </mc:AlternateContent>
        <mc:AlternateContent xmlns:mc="http://schemas.openxmlformats.org/markup-compatibility/2006">
          <mc:Choice Requires="x14">
            <control shapeId="61443" r:id="rId6" name="Group Box 3">
              <controlPr defaultSize="0" autoFill="0" autoPict="0">
                <anchor moveWithCells="1" sizeWithCells="1">
                  <from>
                    <xdr:col>11</xdr:col>
                    <xdr:colOff>180975</xdr:colOff>
                    <xdr:row>17</xdr:row>
                    <xdr:rowOff>161925</xdr:rowOff>
                  </from>
                  <to>
                    <xdr:col>28</xdr:col>
                    <xdr:colOff>0</xdr:colOff>
                    <xdr:row>20</xdr:row>
                    <xdr:rowOff>38100</xdr:rowOff>
                  </to>
                </anchor>
              </controlPr>
            </control>
          </mc:Choice>
        </mc:AlternateContent>
        <mc:AlternateContent xmlns:mc="http://schemas.openxmlformats.org/markup-compatibility/2006">
          <mc:Choice Requires="x14">
            <control shapeId="61444" r:id="rId7" name="Option Button 4">
              <controlPr defaultSize="0" autoFill="0" autoLine="0" autoPict="0">
                <anchor moveWithCells="1" sizeWithCells="1">
                  <from>
                    <xdr:col>12</xdr:col>
                    <xdr:colOff>19050</xdr:colOff>
                    <xdr:row>21</xdr:row>
                    <xdr:rowOff>171450</xdr:rowOff>
                  </from>
                  <to>
                    <xdr:col>25</xdr:col>
                    <xdr:colOff>0</xdr:colOff>
                    <xdr:row>23</xdr:row>
                    <xdr:rowOff>0</xdr:rowOff>
                  </to>
                </anchor>
              </controlPr>
            </control>
          </mc:Choice>
        </mc:AlternateContent>
        <mc:AlternateContent xmlns:mc="http://schemas.openxmlformats.org/markup-compatibility/2006">
          <mc:Choice Requires="x14">
            <control shapeId="61445" r:id="rId8" name="Option Button 5">
              <controlPr defaultSize="0" autoFill="0" autoLine="0" autoPict="0">
                <anchor moveWithCells="1" sizeWithCells="1">
                  <from>
                    <xdr:col>12</xdr:col>
                    <xdr:colOff>19050</xdr:colOff>
                    <xdr:row>20</xdr:row>
                    <xdr:rowOff>85725</xdr:rowOff>
                  </from>
                  <to>
                    <xdr:col>25</xdr:col>
                    <xdr:colOff>0</xdr:colOff>
                    <xdr:row>21</xdr:row>
                    <xdr:rowOff>190500</xdr:rowOff>
                  </to>
                </anchor>
              </controlPr>
            </control>
          </mc:Choice>
        </mc:AlternateContent>
        <mc:AlternateContent xmlns:mc="http://schemas.openxmlformats.org/markup-compatibility/2006">
          <mc:Choice Requires="x14">
            <control shapeId="61446" r:id="rId9" name="Option Button 6">
              <controlPr defaultSize="0" autoFill="0" autoLine="0" autoPict="0">
                <anchor moveWithCells="1" sizeWithCells="1">
                  <from>
                    <xdr:col>12</xdr:col>
                    <xdr:colOff>19050</xdr:colOff>
                    <xdr:row>22</xdr:row>
                    <xdr:rowOff>180975</xdr:rowOff>
                  </from>
                  <to>
                    <xdr:col>25</xdr:col>
                    <xdr:colOff>0</xdr:colOff>
                    <xdr:row>24</xdr:row>
                    <xdr:rowOff>9525</xdr:rowOff>
                  </to>
                </anchor>
              </controlPr>
            </control>
          </mc:Choice>
        </mc:AlternateContent>
        <mc:AlternateContent xmlns:mc="http://schemas.openxmlformats.org/markup-compatibility/2006">
          <mc:Choice Requires="x14">
            <control shapeId="61447" r:id="rId10" name="Group Box 7">
              <controlPr defaultSize="0" autoFill="0" autoPict="0">
                <anchor moveWithCells="1" sizeWithCells="1">
                  <from>
                    <xdr:col>11</xdr:col>
                    <xdr:colOff>180975</xdr:colOff>
                    <xdr:row>20</xdr:row>
                    <xdr:rowOff>85725</xdr:rowOff>
                  </from>
                  <to>
                    <xdr:col>28</xdr:col>
                    <xdr:colOff>0</xdr:colOff>
                    <xdr:row>24</xdr:row>
                    <xdr:rowOff>28575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indexed="10"/>
    <pageSetUpPr fitToPage="1"/>
  </sheetPr>
  <dimension ref="A1:K26"/>
  <sheetViews>
    <sheetView showGridLines="0" showZeros="0" showOutlineSymbols="0" workbookViewId="0">
      <selection activeCell="C22" sqref="C22"/>
    </sheetView>
  </sheetViews>
  <sheetFormatPr baseColWidth="10" defaultRowHeight="12.75" x14ac:dyDescent="0.2"/>
  <cols>
    <col min="1" max="1" width="4.85546875" style="228" customWidth="1"/>
    <col min="2" max="2" width="11.42578125" style="228"/>
    <col min="3" max="3" width="25.140625" style="228" customWidth="1"/>
    <col min="4" max="4" width="20.140625" style="228" customWidth="1"/>
    <col min="5" max="5" width="5.85546875" style="228" customWidth="1"/>
    <col min="6" max="6" width="11.42578125" style="228"/>
    <col min="7" max="7" width="19.7109375" style="228" customWidth="1"/>
    <col min="8" max="8" width="16.5703125" style="228" customWidth="1"/>
    <col min="9" max="9" width="37.42578125" style="228" bestFit="1" customWidth="1"/>
    <col min="10" max="16384" width="11.42578125" style="228"/>
  </cols>
  <sheetData>
    <row r="1" spans="1:11" ht="13.5" thickBot="1" x14ac:dyDescent="0.25"/>
    <row r="2" spans="1:11" x14ac:dyDescent="0.2">
      <c r="A2" s="288"/>
      <c r="B2" s="289"/>
      <c r="C2" s="290"/>
      <c r="D2" s="291" t="s">
        <v>126</v>
      </c>
      <c r="E2" s="292" t="s">
        <v>127</v>
      </c>
      <c r="F2" s="292" t="s">
        <v>128</v>
      </c>
      <c r="G2" s="293" t="s">
        <v>84</v>
      </c>
      <c r="H2" s="294" t="s">
        <v>463</v>
      </c>
      <c r="I2" s="295" t="s">
        <v>464</v>
      </c>
      <c r="J2" s="296" t="s">
        <v>465</v>
      </c>
      <c r="K2" s="233"/>
    </row>
    <row r="3" spans="1:11" ht="19.5" customHeight="1" thickBot="1" x14ac:dyDescent="0.25">
      <c r="A3" s="297"/>
      <c r="B3" s="298" t="s">
        <v>466</v>
      </c>
      <c r="C3" s="299"/>
      <c r="D3" s="300">
        <f>'E.1 Antragstellung EZA'!Z3</f>
        <v>0</v>
      </c>
      <c r="E3" s="301" t="s">
        <v>59</v>
      </c>
      <c r="F3" s="301">
        <v>99310</v>
      </c>
      <c r="G3" s="302" t="s">
        <v>0</v>
      </c>
      <c r="H3" s="346">
        <f>'E.1 Antragstellung EZA'!Z5</f>
        <v>0</v>
      </c>
      <c r="I3" s="303">
        <f>'E.1 Antragstellung EZA'!AM5</f>
        <v>0</v>
      </c>
      <c r="J3" s="304">
        <f>'E.1 Antragstellung EZA'!AP5</f>
        <v>0</v>
      </c>
      <c r="K3" s="233"/>
    </row>
    <row r="4" spans="1:11" ht="19.5" customHeight="1" thickBot="1" x14ac:dyDescent="0.25">
      <c r="B4" s="305"/>
      <c r="C4" s="306"/>
      <c r="D4" s="306"/>
      <c r="E4" s="306"/>
      <c r="F4" s="306"/>
      <c r="G4" s="306"/>
      <c r="H4" s="306"/>
      <c r="I4" s="306"/>
      <c r="J4" s="307"/>
      <c r="K4" s="233"/>
    </row>
    <row r="5" spans="1:11" ht="12.75" customHeight="1" x14ac:dyDescent="0.2">
      <c r="A5" s="308"/>
      <c r="B5" s="309"/>
      <c r="C5" s="292" t="s">
        <v>467</v>
      </c>
      <c r="D5" s="310" t="s">
        <v>468</v>
      </c>
      <c r="E5" s="292"/>
      <c r="F5" s="311" t="s">
        <v>469</v>
      </c>
      <c r="G5" s="306"/>
      <c r="H5" s="312"/>
      <c r="I5" s="313" t="s">
        <v>13</v>
      </c>
      <c r="J5" s="307"/>
      <c r="K5" s="233"/>
    </row>
    <row r="6" spans="1:11" ht="19.5" customHeight="1" thickBot="1" x14ac:dyDescent="0.25">
      <c r="A6" s="297"/>
      <c r="B6" s="298" t="s">
        <v>470</v>
      </c>
      <c r="C6" s="314">
        <f>'E.1 Antragstellung EZA'!AS21</f>
        <v>0</v>
      </c>
      <c r="D6" s="315">
        <f>'E.1 Antragstellung EZA'!R21</f>
        <v>0</v>
      </c>
      <c r="E6" s="316"/>
      <c r="F6" s="317">
        <f>'E.1 Antragstellung EZA'!W21</f>
        <v>0</v>
      </c>
      <c r="G6" s="306"/>
      <c r="H6" s="318" t="s">
        <v>471</v>
      </c>
      <c r="I6" s="319">
        <f>'E.1 Antragstellung EZA'!AX2</f>
        <v>1</v>
      </c>
      <c r="J6" s="307"/>
      <c r="K6" s="233"/>
    </row>
    <row r="7" spans="1:11" ht="13.5" thickBot="1" x14ac:dyDescent="0.25">
      <c r="B7" s="233"/>
      <c r="C7" s="233"/>
      <c r="D7" s="233"/>
      <c r="E7" s="233"/>
      <c r="F7" s="233"/>
      <c r="G7" s="233"/>
      <c r="H7" s="233"/>
      <c r="I7" s="233"/>
      <c r="J7" s="233"/>
      <c r="K7" s="233"/>
    </row>
    <row r="8" spans="1:11" x14ac:dyDescent="0.2">
      <c r="A8" s="288"/>
      <c r="B8" s="289"/>
      <c r="C8" s="293" t="s">
        <v>125</v>
      </c>
      <c r="D8" s="293" t="s">
        <v>126</v>
      </c>
      <c r="E8" s="292" t="s">
        <v>127</v>
      </c>
      <c r="F8" s="292" t="s">
        <v>128</v>
      </c>
      <c r="G8" s="293" t="s">
        <v>84</v>
      </c>
      <c r="H8" s="293" t="s">
        <v>129</v>
      </c>
      <c r="I8" s="320" t="s">
        <v>368</v>
      </c>
      <c r="J8" s="233"/>
      <c r="K8" s="233"/>
    </row>
    <row r="9" spans="1:11" ht="19.5" customHeight="1" x14ac:dyDescent="0.2">
      <c r="A9" s="321"/>
      <c r="B9" s="322" t="s">
        <v>472</v>
      </c>
      <c r="C9" s="323">
        <f>'E.1 Antragstellung EZA'!Z6</f>
        <v>0</v>
      </c>
      <c r="D9" s="323">
        <f>'E.1 Antragstellung EZA'!Z7</f>
        <v>0</v>
      </c>
      <c r="E9" s="324" t="str">
        <f>'E.1 Antragstellung EZA'!Y8</f>
        <v>D</v>
      </c>
      <c r="F9" s="325">
        <f>'E.1 Antragstellung EZA'!AB8</f>
        <v>0</v>
      </c>
      <c r="G9" s="323">
        <f>'E.1 Antragstellung EZA'!AG8</f>
        <v>0</v>
      </c>
      <c r="H9" s="326">
        <f>'E.1 Antragstellung EZA'!Z9</f>
        <v>0</v>
      </c>
      <c r="I9" s="327">
        <f>'E.1 Antragstellung EZA'!AK9</f>
        <v>0</v>
      </c>
      <c r="J9" s="233"/>
      <c r="K9" s="233"/>
    </row>
    <row r="10" spans="1:11" ht="19.5" customHeight="1" x14ac:dyDescent="0.2">
      <c r="A10" s="321"/>
      <c r="B10" s="328" t="s">
        <v>473</v>
      </c>
      <c r="C10" s="329">
        <f>IF('E.1 Antragstellung EZA'!B12=FALSE,'E.1 Antragstellung EZA'!Z10,C9)</f>
        <v>0</v>
      </c>
      <c r="D10" s="329">
        <f>IF('E.1 Antragstellung EZA'!B12=FALSE,'E.1 Antragstellung EZA'!Z11,D9)</f>
        <v>0</v>
      </c>
      <c r="E10" s="330" t="str">
        <f>IF('E.1 Antragstellung EZA'!B12=FALSE,'E.1 Antragstellung EZA'!Y12,E9)</f>
        <v>D</v>
      </c>
      <c r="F10" s="331">
        <f>IF('E.1 Antragstellung EZA'!B12=FALSE,'E.1 Antragstellung EZA'!AB12,F9)</f>
        <v>0</v>
      </c>
      <c r="G10" s="329">
        <f>IF('E.1 Antragstellung EZA'!B12=FALSE,'E.1 Antragstellung EZA'!AG12,G9)</f>
        <v>0</v>
      </c>
      <c r="H10" s="332">
        <f>IF('E.1 Antragstellung EZA'!B12=FALSE,'E.1 Antragstellung EZA'!Z13,H9)</f>
        <v>0</v>
      </c>
      <c r="I10" s="333">
        <f>IF('E.1 Antragstellung EZA'!B12=FALSE,'E.1 Antragstellung EZA'!AK13,I9)</f>
        <v>0</v>
      </c>
      <c r="J10" s="233"/>
      <c r="K10" s="233"/>
    </row>
    <row r="11" spans="1:11" ht="19.5" customHeight="1" thickBot="1" x14ac:dyDescent="0.25">
      <c r="A11" s="297"/>
      <c r="B11" s="334" t="s">
        <v>474</v>
      </c>
      <c r="C11" s="335">
        <f>'E.1 Antragstellung EZA'!Z14</f>
        <v>0</v>
      </c>
      <c r="D11" s="335">
        <f>'E.1 Antragstellung EZA'!Z15</f>
        <v>0</v>
      </c>
      <c r="E11" s="336" t="str">
        <f>'E.1 Antragstellung EZA'!Y16</f>
        <v>D</v>
      </c>
      <c r="F11" s="337">
        <f>'E.1 Antragstellung EZA'!AB16</f>
        <v>0</v>
      </c>
      <c r="G11" s="335">
        <f>'E.1 Antragstellung EZA'!AG16</f>
        <v>0</v>
      </c>
      <c r="H11" s="347">
        <f>'E.1 Antragstellung EZA'!Z17</f>
        <v>0</v>
      </c>
      <c r="I11" s="338">
        <f>'E.1 Antragstellung EZA'!AK17</f>
        <v>0</v>
      </c>
      <c r="J11" s="233"/>
      <c r="K11" s="233"/>
    </row>
    <row r="12" spans="1:11" x14ac:dyDescent="0.2">
      <c r="B12" s="233"/>
      <c r="C12" s="233"/>
      <c r="D12" s="233"/>
      <c r="E12" s="233"/>
      <c r="F12" s="233"/>
      <c r="G12" s="233"/>
      <c r="H12" s="233"/>
      <c r="I12" s="233"/>
      <c r="J12" s="233"/>
      <c r="K12" s="233"/>
    </row>
    <row r="15" spans="1:11" x14ac:dyDescent="0.2">
      <c r="B15" s="339" t="s">
        <v>475</v>
      </c>
    </row>
    <row r="21" spans="2:5" ht="15.75" x14ac:dyDescent="0.3">
      <c r="B21" s="340" t="s">
        <v>476</v>
      </c>
      <c r="C21" s="341" t="s">
        <v>396</v>
      </c>
      <c r="D21" s="341" t="s">
        <v>477</v>
      </c>
      <c r="E21" s="341" t="s">
        <v>478</v>
      </c>
    </row>
    <row r="22" spans="2:5" x14ac:dyDescent="0.2">
      <c r="B22" s="342">
        <v>30</v>
      </c>
      <c r="C22" s="343">
        <v>2.99</v>
      </c>
      <c r="D22" s="343">
        <v>1.1100000000000001</v>
      </c>
      <c r="E22" s="628">
        <v>1.24</v>
      </c>
    </row>
    <row r="23" spans="2:5" x14ac:dyDescent="0.2">
      <c r="B23" s="342">
        <v>50</v>
      </c>
      <c r="C23" s="344">
        <v>1</v>
      </c>
      <c r="D23" s="343">
        <v>0.87</v>
      </c>
      <c r="E23" s="628">
        <v>0.98</v>
      </c>
    </row>
    <row r="24" spans="2:5" x14ac:dyDescent="0.2">
      <c r="B24" s="342">
        <v>70</v>
      </c>
      <c r="C24" s="344">
        <v>0.87</v>
      </c>
      <c r="D24" s="343">
        <v>0.55000000000000004</v>
      </c>
      <c r="E24" s="628">
        <v>0.57999999999999996</v>
      </c>
    </row>
    <row r="25" spans="2:5" x14ac:dyDescent="0.2">
      <c r="B25" s="342">
        <v>85</v>
      </c>
      <c r="C25" s="344">
        <v>0.63</v>
      </c>
      <c r="D25" s="343">
        <v>0.3</v>
      </c>
      <c r="E25" s="628">
        <v>0.3</v>
      </c>
    </row>
    <row r="26" spans="2:5" x14ac:dyDescent="0.2">
      <c r="B26" s="344">
        <v>73.5</v>
      </c>
      <c r="C26" s="345">
        <f>C24-(C24-C25)/(B25-B24)*(B26-B24)</f>
        <v>0.81399999999999995</v>
      </c>
      <c r="D26" s="345">
        <f>D24-(D24-D25)/(C25-C24)*(C26-C24)</f>
        <v>0.49166666666666664</v>
      </c>
      <c r="E26" s="345">
        <f>E24-(E24-E25)/(D25-D24)*(D26-D24)</f>
        <v>0.51466666666666661</v>
      </c>
    </row>
  </sheetData>
  <sheetProtection password="CAAF" sheet="1" objects="1" scenarios="1" selectLockedCells="1"/>
  <pageMargins left="0.78740157480314965" right="0.78740157480314965" top="0.98425196850393704" bottom="0.98425196850393704"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3:N91"/>
  <sheetViews>
    <sheetView showGridLines="0" showRowColHeaders="0" showZeros="0" showOutlineSymbols="0" workbookViewId="0">
      <selection activeCell="Q20" sqref="Q20"/>
    </sheetView>
  </sheetViews>
  <sheetFormatPr baseColWidth="10" defaultRowHeight="12.75" x14ac:dyDescent="0.2"/>
  <cols>
    <col min="2" max="2" width="5.5703125" style="78" customWidth="1"/>
    <col min="3" max="14" width="8.7109375" customWidth="1"/>
  </cols>
  <sheetData>
    <row r="3" spans="2:14" ht="13.5" x14ac:dyDescent="0.2">
      <c r="G3" s="6" t="s">
        <v>266</v>
      </c>
      <c r="H3" s="132">
        <f>IF('E.2 Datenblatt EZA = FVA'!M45=4,1,IF('E.2 Datenblatt EZA = FVA'!M45=1,0.7,0))</f>
        <v>1</v>
      </c>
      <c r="K3" s="6" t="s">
        <v>288</v>
      </c>
      <c r="L3" s="133">
        <v>0.9</v>
      </c>
    </row>
    <row r="4" spans="2:14" x14ac:dyDescent="0.2">
      <c r="B4" s="113"/>
      <c r="C4" s="4414" t="s">
        <v>278</v>
      </c>
      <c r="D4" s="4414"/>
      <c r="E4" s="4414"/>
      <c r="F4" s="4415"/>
      <c r="G4" s="4402" t="s">
        <v>267</v>
      </c>
      <c r="H4" s="4403"/>
      <c r="I4" s="4403"/>
      <c r="J4" s="4404"/>
      <c r="K4" s="4402" t="s">
        <v>280</v>
      </c>
      <c r="L4" s="4403"/>
      <c r="M4" s="4403"/>
      <c r="N4" s="4404"/>
    </row>
    <row r="5" spans="2:14" ht="12.75" customHeight="1" x14ac:dyDescent="0.2">
      <c r="B5" s="113"/>
      <c r="C5" s="4406" t="s">
        <v>282</v>
      </c>
      <c r="D5" s="4406"/>
      <c r="E5" s="4406"/>
      <c r="F5" s="4407"/>
      <c r="G5" s="4405" t="s">
        <v>281</v>
      </c>
      <c r="H5" s="4406"/>
      <c r="I5" s="4406"/>
      <c r="J5" s="4407"/>
      <c r="K5" s="4405" t="s">
        <v>285</v>
      </c>
      <c r="L5" s="4406"/>
      <c r="M5" s="4406"/>
      <c r="N5" s="4407"/>
    </row>
    <row r="6" spans="2:14" ht="12.75" customHeight="1" x14ac:dyDescent="0.2">
      <c r="B6" s="114" t="s">
        <v>14</v>
      </c>
      <c r="C6" s="4409" t="s">
        <v>283</v>
      </c>
      <c r="D6" s="4409"/>
      <c r="E6" s="4409"/>
      <c r="F6" s="4410"/>
      <c r="G6" s="4408" t="s">
        <v>279</v>
      </c>
      <c r="H6" s="4409"/>
      <c r="I6" s="4409"/>
      <c r="J6" s="4410"/>
      <c r="K6" s="4408" t="s">
        <v>286</v>
      </c>
      <c r="L6" s="4409"/>
      <c r="M6" s="4409"/>
      <c r="N6" s="4410"/>
    </row>
    <row r="7" spans="2:14" x14ac:dyDescent="0.2">
      <c r="B7" s="115"/>
      <c r="C7" s="80" t="s">
        <v>18</v>
      </c>
      <c r="D7" s="90" t="s">
        <v>19</v>
      </c>
      <c r="E7" s="90" t="s">
        <v>20</v>
      </c>
      <c r="F7" s="81" t="s">
        <v>23</v>
      </c>
      <c r="G7" s="82" t="s">
        <v>18</v>
      </c>
      <c r="H7" s="90" t="s">
        <v>19</v>
      </c>
      <c r="I7" s="90" t="s">
        <v>20</v>
      </c>
      <c r="J7" s="81" t="s">
        <v>23</v>
      </c>
      <c r="K7" s="82" t="s">
        <v>18</v>
      </c>
      <c r="L7" s="90" t="s">
        <v>19</v>
      </c>
      <c r="M7" s="90" t="s">
        <v>20</v>
      </c>
      <c r="N7" s="81" t="s">
        <v>23</v>
      </c>
    </row>
    <row r="8" spans="2:14" ht="13.5" thickBot="1" x14ac:dyDescent="0.25">
      <c r="B8" s="116" t="s">
        <v>13</v>
      </c>
      <c r="C8" s="83" t="s">
        <v>260</v>
      </c>
      <c r="D8" s="92" t="s">
        <v>260</v>
      </c>
      <c r="E8" s="92" t="s">
        <v>260</v>
      </c>
      <c r="F8" s="79" t="s">
        <v>260</v>
      </c>
      <c r="G8" s="91" t="s">
        <v>284</v>
      </c>
      <c r="H8" s="92" t="s">
        <v>284</v>
      </c>
      <c r="I8" s="92" t="s">
        <v>284</v>
      </c>
      <c r="J8" s="79" t="s">
        <v>284</v>
      </c>
      <c r="K8" s="91" t="s">
        <v>287</v>
      </c>
      <c r="L8" s="92" t="s">
        <v>287</v>
      </c>
      <c r="M8" s="92" t="s">
        <v>287</v>
      </c>
      <c r="N8" s="79" t="s">
        <v>287</v>
      </c>
    </row>
    <row r="9" spans="2:14" x14ac:dyDescent="0.2">
      <c r="B9" s="117">
        <v>1</v>
      </c>
      <c r="C9" s="110" t="str">
        <f>'E.2 Datenblatt EZE = FVA'!AE54</f>
        <v/>
      </c>
      <c r="D9" s="101" t="str">
        <f>'E.2 Datenblatt EZE = FVA'!AJ54</f>
        <v/>
      </c>
      <c r="E9" s="102" t="str">
        <f>'E.2 Datenblatt EZE = FVA'!AO54</f>
        <v/>
      </c>
      <c r="F9" s="103">
        <f t="shared" ref="F9:F39" si="0">SUM(C9:E9)</f>
        <v>0</v>
      </c>
      <c r="G9" s="139" t="str">
        <f>IF(C9="","",C9*$H$3)</f>
        <v/>
      </c>
      <c r="H9" s="102" t="str">
        <f>IF(D9="","",D9*$H$3)</f>
        <v/>
      </c>
      <c r="I9" s="102" t="str">
        <f>IF(E9="","",E9*$H$3)</f>
        <v/>
      </c>
      <c r="J9" s="103">
        <f>SUM(G9:I9)</f>
        <v>0</v>
      </c>
      <c r="K9" s="139" t="str">
        <f>IF(K10="","",K10*$L$3)</f>
        <v/>
      </c>
      <c r="L9" s="102" t="str">
        <f>IF(L10="","",L10*$L$3)</f>
        <v/>
      </c>
      <c r="M9" s="102" t="str">
        <f>IF(M10="","",M10*$L$3)</f>
        <v/>
      </c>
      <c r="N9" s="103">
        <f t="shared" ref="N9:N40" si="1">SUM(K9:M9)</f>
        <v>0</v>
      </c>
    </row>
    <row r="10" spans="2:14" x14ac:dyDescent="0.2">
      <c r="B10" s="118"/>
      <c r="C10" s="111" t="str">
        <f>'E.2 Datenblatt EZE = FVA'!AE55</f>
        <v/>
      </c>
      <c r="D10" s="104" t="str">
        <f>'E.2 Datenblatt EZE = FVA'!AJ55</f>
        <v/>
      </c>
      <c r="E10" s="105" t="str">
        <f>'E.2 Datenblatt EZE = FVA'!AO55</f>
        <v/>
      </c>
      <c r="F10" s="106">
        <f t="shared" si="0"/>
        <v>0</v>
      </c>
      <c r="G10" s="130" t="str">
        <f>IF(C10="","",MIN(1,G9/('E.2 Datenblatt EZE = FVA'!$G54/'E.2 Datenblatt EZE = FVA'!$BA55)))</f>
        <v/>
      </c>
      <c r="H10" s="131" t="str">
        <f>IF(D10="","",MIN(1,H9/('E.2 Datenblatt EZE = FVA'!$G54/'E.2 Datenblatt EZE = FVA'!$BA55)))</f>
        <v/>
      </c>
      <c r="I10" s="131" t="str">
        <f>IF(E10="","",MIN(1,I9/('E.2 Datenblatt EZE = FVA'!$G54/'E.2 Datenblatt EZE = FVA'!$BA55)))</f>
        <v/>
      </c>
      <c r="J10" s="135"/>
      <c r="K10" s="136" t="str">
        <f>IF(G10="","",'E.2 Datenblatt EZE = FVA'!$G54/'E.2 Datenblatt EZE = FVA'!$BA55)</f>
        <v/>
      </c>
      <c r="L10" s="137" t="str">
        <f>IF(H10="","",'E.2 Datenblatt EZE = FVA'!$G54/'E.2 Datenblatt EZE = FVA'!$BA55)</f>
        <v/>
      </c>
      <c r="M10" s="137" t="str">
        <f>IF(I10="","",'E.2 Datenblatt EZE = FVA'!$G54/'E.2 Datenblatt EZE = FVA'!$BA55)</f>
        <v/>
      </c>
      <c r="N10" s="138">
        <f t="shared" si="1"/>
        <v>0</v>
      </c>
    </row>
    <row r="11" spans="2:14" x14ac:dyDescent="0.2">
      <c r="B11" s="119">
        <v>2</v>
      </c>
      <c r="C11" s="112" t="str">
        <f>'E.2 Datenblatt EZE = FVA'!AE56</f>
        <v/>
      </c>
      <c r="D11" s="107" t="str">
        <f>'E.2 Datenblatt EZE = FVA'!AJ56</f>
        <v/>
      </c>
      <c r="E11" s="108" t="str">
        <f>'E.2 Datenblatt EZE = FVA'!AO56</f>
        <v/>
      </c>
      <c r="F11" s="109">
        <f t="shared" si="0"/>
        <v>0</v>
      </c>
      <c r="G11" s="140" t="str">
        <f>IF(C11="","",C11*$H$3)</f>
        <v/>
      </c>
      <c r="H11" s="141" t="str">
        <f>IF(D11="","",D11*$H$3)</f>
        <v/>
      </c>
      <c r="I11" s="141" t="str">
        <f>IF(E11="","",E11*$H$3)</f>
        <v/>
      </c>
      <c r="J11" s="142">
        <f>SUM(G11:I11)</f>
        <v>0</v>
      </c>
      <c r="K11" s="143" t="str">
        <f>IF(K12="","",K12*$L$3)</f>
        <v/>
      </c>
      <c r="L11" s="108" t="str">
        <f>IF(L12="","",L12*$L$3)</f>
        <v/>
      </c>
      <c r="M11" s="108" t="str">
        <f>IF(M12="","",M12*$L$3)</f>
        <v/>
      </c>
      <c r="N11" s="109">
        <f t="shared" si="1"/>
        <v>0</v>
      </c>
    </row>
    <row r="12" spans="2:14" x14ac:dyDescent="0.2">
      <c r="B12" s="118"/>
      <c r="C12" s="111" t="str">
        <f>'E.2 Datenblatt EZE = FVA'!AE57</f>
        <v/>
      </c>
      <c r="D12" s="104" t="str">
        <f>'E.2 Datenblatt EZE = FVA'!AJ57</f>
        <v/>
      </c>
      <c r="E12" s="105" t="str">
        <f>'E.2 Datenblatt EZE = FVA'!AO57</f>
        <v/>
      </c>
      <c r="F12" s="106">
        <f>SUM(C12:E12)</f>
        <v>0</v>
      </c>
      <c r="G12" s="130" t="str">
        <f>IF(C12="","",MIN(1,G11/('E.2 Datenblatt EZE = FVA'!$G56/'E.2 Datenblatt EZE = FVA'!$BA57)))</f>
        <v/>
      </c>
      <c r="H12" s="131" t="str">
        <f>IF(D12="","",MIN(1,H11/('E.2 Datenblatt EZE = FVA'!$G56/'E.2 Datenblatt EZE = FVA'!$BA57)))</f>
        <v/>
      </c>
      <c r="I12" s="131" t="str">
        <f>IF(E12="","",MIN(1,I11/('E.2 Datenblatt EZE = FVA'!$G56/'E.2 Datenblatt EZE = FVA'!$BA57)))</f>
        <v/>
      </c>
      <c r="J12" s="135"/>
      <c r="K12" s="136" t="str">
        <f>IF(G12="","",'E.2 Datenblatt EZE = FVA'!$G56/'E.2 Datenblatt EZE = FVA'!$BA57)</f>
        <v/>
      </c>
      <c r="L12" s="137" t="str">
        <f>IF(H12="","",'E.2 Datenblatt EZE = FVA'!$G56/'E.2 Datenblatt EZE = FVA'!$BA57)</f>
        <v/>
      </c>
      <c r="M12" s="137" t="str">
        <f>IF(I12="","",'E.2 Datenblatt EZE = FVA'!$G56/'E.2 Datenblatt EZE = FVA'!$BA57)</f>
        <v/>
      </c>
      <c r="N12" s="138">
        <f t="shared" si="1"/>
        <v>0</v>
      </c>
    </row>
    <row r="13" spans="2:14" x14ac:dyDescent="0.2">
      <c r="B13" s="119">
        <v>3</v>
      </c>
      <c r="C13" s="112" t="str">
        <f>'E.2 Datenblatt EZE = FVA'!AE58</f>
        <v/>
      </c>
      <c r="D13" s="107" t="str">
        <f>'E.2 Datenblatt EZE = FVA'!AJ58</f>
        <v/>
      </c>
      <c r="E13" s="108" t="str">
        <f>'E.2 Datenblatt EZE = FVA'!AO58</f>
        <v/>
      </c>
      <c r="F13" s="109">
        <f t="shared" si="0"/>
        <v>0</v>
      </c>
      <c r="G13" s="140" t="str">
        <f>IF(C13="","",C13*$H$3)</f>
        <v/>
      </c>
      <c r="H13" s="141" t="str">
        <f>IF(D13="","",D13*$H$3)</f>
        <v/>
      </c>
      <c r="I13" s="141" t="str">
        <f>IF(E13="","",E13*$H$3)</f>
        <v/>
      </c>
      <c r="J13" s="142">
        <f>SUM(G13:I13)</f>
        <v>0</v>
      </c>
      <c r="K13" s="143" t="str">
        <f>IF(K14="","",K14*$L$3)</f>
        <v/>
      </c>
      <c r="L13" s="108" t="str">
        <f>IF(L14="","",L14*$L$3)</f>
        <v/>
      </c>
      <c r="M13" s="108" t="str">
        <f>IF(M14="","",M14*$L$3)</f>
        <v/>
      </c>
      <c r="N13" s="109">
        <f t="shared" si="1"/>
        <v>0</v>
      </c>
    </row>
    <row r="14" spans="2:14" x14ac:dyDescent="0.2">
      <c r="B14" s="118"/>
      <c r="C14" s="111" t="str">
        <f>'E.2 Datenblatt EZE = FVA'!AE59</f>
        <v/>
      </c>
      <c r="D14" s="104" t="str">
        <f>'E.2 Datenblatt EZE = FVA'!AJ59</f>
        <v/>
      </c>
      <c r="E14" s="105" t="str">
        <f>'E.2 Datenblatt EZE = FVA'!AO59</f>
        <v/>
      </c>
      <c r="F14" s="106">
        <f t="shared" si="0"/>
        <v>0</v>
      </c>
      <c r="G14" s="130" t="str">
        <f>IF(C14="","",MIN(1,G13/('E.2 Datenblatt EZE = FVA'!$G58/'E.2 Datenblatt EZE = FVA'!$BA59)))</f>
        <v/>
      </c>
      <c r="H14" s="131" t="str">
        <f>IF(D14="","",MIN(1,H13/('E.2 Datenblatt EZE = FVA'!$G58/'E.2 Datenblatt EZE = FVA'!$BA59)))</f>
        <v/>
      </c>
      <c r="I14" s="131" t="str">
        <f>IF(E14="","",MIN(1,I13/('E.2 Datenblatt EZE = FVA'!$G58/'E.2 Datenblatt EZE = FVA'!$BA59)))</f>
        <v/>
      </c>
      <c r="J14" s="135"/>
      <c r="K14" s="130" t="str">
        <f>IF(G14="","",'E.2 Datenblatt EZE = FVA'!$G58/'E.2 Datenblatt EZE = FVA'!$BA59)</f>
        <v/>
      </c>
      <c r="L14" s="131" t="str">
        <f>IF(H14="","",'E.2 Datenblatt EZE = FVA'!$G58/'E.2 Datenblatt EZE = FVA'!$BA59)</f>
        <v/>
      </c>
      <c r="M14" s="131" t="str">
        <f>IF(I14="","",'E.2 Datenblatt EZE = FVA'!$G58/'E.2 Datenblatt EZE = FVA'!$BA59)</f>
        <v/>
      </c>
      <c r="N14" s="135">
        <f t="shared" si="1"/>
        <v>0</v>
      </c>
    </row>
    <row r="15" spans="2:14" x14ac:dyDescent="0.2">
      <c r="B15" s="119">
        <v>4</v>
      </c>
      <c r="C15" s="112" t="str">
        <f>'E.2 Datenblatt EZE = FVA'!AE60</f>
        <v/>
      </c>
      <c r="D15" s="107" t="str">
        <f>'E.2 Datenblatt EZE = FVA'!AJ60</f>
        <v/>
      </c>
      <c r="E15" s="108" t="str">
        <f>'E.2 Datenblatt EZE = FVA'!AO60</f>
        <v/>
      </c>
      <c r="F15" s="109">
        <f t="shared" si="0"/>
        <v>0</v>
      </c>
      <c r="G15" s="140" t="str">
        <f>IF(C15="","",C15*$H$3)</f>
        <v/>
      </c>
      <c r="H15" s="141" t="str">
        <f>IF(D15="","",D15*$H$3)</f>
        <v/>
      </c>
      <c r="I15" s="141" t="str">
        <f>IF(E15="","",E15*$H$3)</f>
        <v/>
      </c>
      <c r="J15" s="142">
        <f>SUM(G15:I15)</f>
        <v>0</v>
      </c>
      <c r="K15" s="143" t="str">
        <f>IF(K16="","",K16*$L$3)</f>
        <v/>
      </c>
      <c r="L15" s="108" t="str">
        <f>IF(L16="","",L16*$L$3)</f>
        <v/>
      </c>
      <c r="M15" s="108" t="str">
        <f>IF(M16="","",M16*$L$3)</f>
        <v/>
      </c>
      <c r="N15" s="109">
        <f t="shared" si="1"/>
        <v>0</v>
      </c>
    </row>
    <row r="16" spans="2:14" x14ac:dyDescent="0.2">
      <c r="B16" s="118"/>
      <c r="C16" s="111" t="str">
        <f>'E.2 Datenblatt EZE = FVA'!AE61</f>
        <v/>
      </c>
      <c r="D16" s="104" t="str">
        <f>'E.2 Datenblatt EZE = FVA'!AJ61</f>
        <v/>
      </c>
      <c r="E16" s="105" t="str">
        <f>'E.2 Datenblatt EZE = FVA'!AO61</f>
        <v/>
      </c>
      <c r="F16" s="106">
        <f>SUM(C16:E16)</f>
        <v>0</v>
      </c>
      <c r="G16" s="130" t="str">
        <f>IF(C16="","",MIN(1,G15/('E.2 Datenblatt EZE = FVA'!$G60/'E.2 Datenblatt EZE = FVA'!$BA61)))</f>
        <v/>
      </c>
      <c r="H16" s="131" t="str">
        <f>IF(D16="","",MIN(1,H15/('E.2 Datenblatt EZE = FVA'!$G60/'E.2 Datenblatt EZE = FVA'!$BA61)))</f>
        <v/>
      </c>
      <c r="I16" s="131" t="str">
        <f>IF(E16="","",MIN(1,I15/('E.2 Datenblatt EZE = FVA'!$G60/'E.2 Datenblatt EZE = FVA'!$BA61)))</f>
        <v/>
      </c>
      <c r="J16" s="135"/>
      <c r="K16" s="130" t="str">
        <f>IF(G16="","",'E.2 Datenblatt EZE = FVA'!$G60/'E.2 Datenblatt EZE = FVA'!$BA61)</f>
        <v/>
      </c>
      <c r="L16" s="131" t="str">
        <f>IF(H16="","",'E.2 Datenblatt EZE = FVA'!$G60/'E.2 Datenblatt EZE = FVA'!$BA61)</f>
        <v/>
      </c>
      <c r="M16" s="131" t="str">
        <f>IF(I16="","",'E.2 Datenblatt EZE = FVA'!$G60/'E.2 Datenblatt EZE = FVA'!$BA61)</f>
        <v/>
      </c>
      <c r="N16" s="135">
        <f t="shared" si="1"/>
        <v>0</v>
      </c>
    </row>
    <row r="17" spans="2:14" x14ac:dyDescent="0.2">
      <c r="B17" s="119">
        <v>5</v>
      </c>
      <c r="C17" s="112" t="str">
        <f>'E.2 Datenblatt EZE = FVA'!AE62</f>
        <v/>
      </c>
      <c r="D17" s="107" t="str">
        <f>'E.2 Datenblatt EZE = FVA'!AJ62</f>
        <v/>
      </c>
      <c r="E17" s="108" t="str">
        <f>'E.2 Datenblatt EZE = FVA'!AO62</f>
        <v/>
      </c>
      <c r="F17" s="109">
        <f t="shared" si="0"/>
        <v>0</v>
      </c>
      <c r="G17" s="140" t="str">
        <f>IF(C17="","",C17*$H$3)</f>
        <v/>
      </c>
      <c r="H17" s="141" t="str">
        <f>IF(D17="","",D17*$H$3)</f>
        <v/>
      </c>
      <c r="I17" s="141" t="str">
        <f>IF(E17="","",E17*$H$3)</f>
        <v/>
      </c>
      <c r="J17" s="142">
        <f>SUM(G17:I17)</f>
        <v>0</v>
      </c>
      <c r="K17" s="143" t="str">
        <f>IF(K18="","",K18*$L$3)</f>
        <v/>
      </c>
      <c r="L17" s="108" t="str">
        <f>IF(L18="","",L18*$L$3)</f>
        <v/>
      </c>
      <c r="M17" s="108" t="str">
        <f>IF(M18="","",M18*$L$3)</f>
        <v/>
      </c>
      <c r="N17" s="109">
        <f t="shared" si="1"/>
        <v>0</v>
      </c>
    </row>
    <row r="18" spans="2:14" x14ac:dyDescent="0.2">
      <c r="B18" s="118"/>
      <c r="C18" s="111" t="str">
        <f>'E.2 Datenblatt EZE = FVA'!AE63</f>
        <v/>
      </c>
      <c r="D18" s="104" t="str">
        <f>'E.2 Datenblatt EZE = FVA'!AJ63</f>
        <v/>
      </c>
      <c r="E18" s="105" t="str">
        <f>'E.2 Datenblatt EZE = FVA'!AO63</f>
        <v/>
      </c>
      <c r="F18" s="106">
        <f t="shared" si="0"/>
        <v>0</v>
      </c>
      <c r="G18" s="130" t="str">
        <f>IF(C18="","",MIN(1,G17/('E.2 Datenblatt EZE = FVA'!$G62/'E.2 Datenblatt EZE = FVA'!$BA63)))</f>
        <v/>
      </c>
      <c r="H18" s="131" t="str">
        <f>IF(D18="","",MIN(1,H17/('E.2 Datenblatt EZE = FVA'!$G62/'E.2 Datenblatt EZE = FVA'!$BA63)))</f>
        <v/>
      </c>
      <c r="I18" s="131" t="str">
        <f>IF(E18="","",MIN(1,I17/('E.2 Datenblatt EZE = FVA'!$G62/'E.2 Datenblatt EZE = FVA'!$BA63)))</f>
        <v/>
      </c>
      <c r="J18" s="135"/>
      <c r="K18" s="130" t="str">
        <f>IF(G18="","",'E.2 Datenblatt EZE = FVA'!$G62/'E.2 Datenblatt EZE = FVA'!$BA63)</f>
        <v/>
      </c>
      <c r="L18" s="131" t="str">
        <f>IF(H18="","",'E.2 Datenblatt EZE = FVA'!$G62/'E.2 Datenblatt EZE = FVA'!$BA63)</f>
        <v/>
      </c>
      <c r="M18" s="131" t="str">
        <f>IF(I18="","",'E.2 Datenblatt EZE = FVA'!$G62/'E.2 Datenblatt EZE = FVA'!$BA63)</f>
        <v/>
      </c>
      <c r="N18" s="135">
        <f t="shared" si="1"/>
        <v>0</v>
      </c>
    </row>
    <row r="19" spans="2:14" x14ac:dyDescent="0.2">
      <c r="B19" s="119">
        <v>6</v>
      </c>
      <c r="C19" s="112" t="str">
        <f>'E.2 Datenblatt EZE = FVA'!AE64</f>
        <v/>
      </c>
      <c r="D19" s="107" t="str">
        <f>'E.2 Datenblatt EZE = FVA'!AJ64</f>
        <v/>
      </c>
      <c r="E19" s="108" t="str">
        <f>'E.2 Datenblatt EZE = FVA'!AO64</f>
        <v/>
      </c>
      <c r="F19" s="109">
        <f t="shared" si="0"/>
        <v>0</v>
      </c>
      <c r="G19" s="140" t="str">
        <f>IF(C19="","",C19*$H$3)</f>
        <v/>
      </c>
      <c r="H19" s="141" t="str">
        <f>IF(D19="","",D19*$H$3)</f>
        <v/>
      </c>
      <c r="I19" s="141" t="str">
        <f>IF(E19="","",E19*$H$3)</f>
        <v/>
      </c>
      <c r="J19" s="142">
        <f>SUM(G19:I19)</f>
        <v>0</v>
      </c>
      <c r="K19" s="143" t="str">
        <f>IF(K20="","",K20*$L$3)</f>
        <v/>
      </c>
      <c r="L19" s="108" t="str">
        <f>IF(L20="","",L20*$L$3)</f>
        <v/>
      </c>
      <c r="M19" s="108" t="str">
        <f>IF(M20="","",M20*$L$3)</f>
        <v/>
      </c>
      <c r="N19" s="109">
        <f t="shared" si="1"/>
        <v>0</v>
      </c>
    </row>
    <row r="20" spans="2:14" x14ac:dyDescent="0.2">
      <c r="B20" s="118"/>
      <c r="C20" s="111" t="str">
        <f>'E.2 Datenblatt EZE = FVA'!AE65</f>
        <v/>
      </c>
      <c r="D20" s="104" t="str">
        <f>'E.2 Datenblatt EZE = FVA'!AJ65</f>
        <v/>
      </c>
      <c r="E20" s="105" t="str">
        <f>'E.2 Datenblatt EZE = FVA'!AO65</f>
        <v/>
      </c>
      <c r="F20" s="106">
        <f>SUM(C20:E20)</f>
        <v>0</v>
      </c>
      <c r="G20" s="130" t="str">
        <f>IF(C20="","",MIN(1,G19/('E.2 Datenblatt EZE = FVA'!$G64/'E.2 Datenblatt EZE = FVA'!$BA65)))</f>
        <v/>
      </c>
      <c r="H20" s="131" t="str">
        <f>IF(D20="","",MIN(1,H19/('E.2 Datenblatt EZE = FVA'!$G64/'E.2 Datenblatt EZE = FVA'!$BA65)))</f>
        <v/>
      </c>
      <c r="I20" s="131" t="str">
        <f>IF(E20="","",MIN(1,I19/('E.2 Datenblatt EZE = FVA'!$G64/'E.2 Datenblatt EZE = FVA'!$BA65)))</f>
        <v/>
      </c>
      <c r="J20" s="135"/>
      <c r="K20" s="130" t="str">
        <f>IF(G20="","",'E.2 Datenblatt EZE = FVA'!$G64/'E.2 Datenblatt EZE = FVA'!$BA65)</f>
        <v/>
      </c>
      <c r="L20" s="131" t="str">
        <f>IF(H20="","",'E.2 Datenblatt EZE = FVA'!$G64/'E.2 Datenblatt EZE = FVA'!$BA65)</f>
        <v/>
      </c>
      <c r="M20" s="131" t="str">
        <f>IF(I20="","",'E.2 Datenblatt EZE = FVA'!$G64/'E.2 Datenblatt EZE = FVA'!$BA65)</f>
        <v/>
      </c>
      <c r="N20" s="135">
        <f t="shared" si="1"/>
        <v>0</v>
      </c>
    </row>
    <row r="21" spans="2:14" x14ac:dyDescent="0.2">
      <c r="B21" s="119">
        <v>7</v>
      </c>
      <c r="C21" s="112" t="str">
        <f>'E.2 Datenblatt EZE = FVA'!AE66</f>
        <v/>
      </c>
      <c r="D21" s="107" t="str">
        <f>'E.2 Datenblatt EZE = FVA'!AJ66</f>
        <v/>
      </c>
      <c r="E21" s="108" t="str">
        <f>'E.2 Datenblatt EZE = FVA'!AO66</f>
        <v/>
      </c>
      <c r="F21" s="109">
        <f t="shared" si="0"/>
        <v>0</v>
      </c>
      <c r="G21" s="140" t="str">
        <f>IF(C21="","",C21*$H$3)</f>
        <v/>
      </c>
      <c r="H21" s="141" t="str">
        <f>IF(D21="","",D21*$H$3)</f>
        <v/>
      </c>
      <c r="I21" s="141" t="str">
        <f>IF(E21="","",E21*$H$3)</f>
        <v/>
      </c>
      <c r="J21" s="142">
        <f>SUM(G21:I21)</f>
        <v>0</v>
      </c>
      <c r="K21" s="143" t="str">
        <f>IF(K22="","",K22*$L$3)</f>
        <v/>
      </c>
      <c r="L21" s="108" t="str">
        <f>IF(L22="","",L22*$L$3)</f>
        <v/>
      </c>
      <c r="M21" s="108" t="str">
        <f>IF(M22="","",M22*$L$3)</f>
        <v/>
      </c>
      <c r="N21" s="109">
        <f t="shared" si="1"/>
        <v>0</v>
      </c>
    </row>
    <row r="22" spans="2:14" x14ac:dyDescent="0.2">
      <c r="B22" s="118"/>
      <c r="C22" s="111" t="str">
        <f>'E.2 Datenblatt EZE = FVA'!AE67</f>
        <v/>
      </c>
      <c r="D22" s="104" t="str">
        <f>'E.2 Datenblatt EZE = FVA'!AJ67</f>
        <v/>
      </c>
      <c r="E22" s="105" t="str">
        <f>'E.2 Datenblatt EZE = FVA'!AO67</f>
        <v/>
      </c>
      <c r="F22" s="106">
        <f t="shared" si="0"/>
        <v>0</v>
      </c>
      <c r="G22" s="130" t="str">
        <f>IF(C22="","",MIN(1,G21/('E.2 Datenblatt EZE = FVA'!$G66/'E.2 Datenblatt EZE = FVA'!$BA67)))</f>
        <v/>
      </c>
      <c r="H22" s="131" t="str">
        <f>IF(D22="","",MIN(1,H21/('E.2 Datenblatt EZE = FVA'!$G66/'E.2 Datenblatt EZE = FVA'!$BA67)))</f>
        <v/>
      </c>
      <c r="I22" s="131" t="str">
        <f>IF(E22="","",MIN(1,I21/('E.2 Datenblatt EZE = FVA'!$G66/'E.2 Datenblatt EZE = FVA'!$BA67)))</f>
        <v/>
      </c>
      <c r="J22" s="135"/>
      <c r="K22" s="130" t="str">
        <f>IF(G22="","",'E.2 Datenblatt EZE = FVA'!$G66/'E.2 Datenblatt EZE = FVA'!$BA67)</f>
        <v/>
      </c>
      <c r="L22" s="131" t="str">
        <f>IF(H22="","",'E.2 Datenblatt EZE = FVA'!$G66/'E.2 Datenblatt EZE = FVA'!$BA67)</f>
        <v/>
      </c>
      <c r="M22" s="131" t="str">
        <f>IF(I22="","",'E.2 Datenblatt EZE = FVA'!$G66/'E.2 Datenblatt EZE = FVA'!$BA67)</f>
        <v/>
      </c>
      <c r="N22" s="135">
        <f t="shared" si="1"/>
        <v>0</v>
      </c>
    </row>
    <row r="23" spans="2:14" x14ac:dyDescent="0.2">
      <c r="B23" s="119">
        <v>8</v>
      </c>
      <c r="C23" s="112" t="str">
        <f>'E.2 Datenblatt EZE = FVA'!AE68</f>
        <v/>
      </c>
      <c r="D23" s="107" t="str">
        <f>'E.2 Datenblatt EZE = FVA'!AJ68</f>
        <v/>
      </c>
      <c r="E23" s="108" t="str">
        <f>'E.2 Datenblatt EZE = FVA'!AO68</f>
        <v/>
      </c>
      <c r="F23" s="109">
        <f t="shared" si="0"/>
        <v>0</v>
      </c>
      <c r="G23" s="140" t="str">
        <f>IF(C23="","",C23*$H$3)</f>
        <v/>
      </c>
      <c r="H23" s="141" t="str">
        <f>IF(D23="","",D23*$H$3)</f>
        <v/>
      </c>
      <c r="I23" s="141" t="str">
        <f>IF(E23="","",E23*$H$3)</f>
        <v/>
      </c>
      <c r="J23" s="142">
        <f>SUM(G23:I23)</f>
        <v>0</v>
      </c>
      <c r="K23" s="143" t="str">
        <f>IF(K24="","",K24*$L$3)</f>
        <v/>
      </c>
      <c r="L23" s="108" t="str">
        <f>IF(L24="","",L24*$L$3)</f>
        <v/>
      </c>
      <c r="M23" s="108" t="str">
        <f>IF(M24="","",M24*$L$3)</f>
        <v/>
      </c>
      <c r="N23" s="109">
        <f t="shared" si="1"/>
        <v>0</v>
      </c>
    </row>
    <row r="24" spans="2:14" x14ac:dyDescent="0.2">
      <c r="B24" s="118"/>
      <c r="C24" s="111" t="str">
        <f>'E.2 Datenblatt EZE = FVA'!AE69</f>
        <v/>
      </c>
      <c r="D24" s="104" t="str">
        <f>'E.2 Datenblatt EZE = FVA'!AJ69</f>
        <v/>
      </c>
      <c r="E24" s="105" t="str">
        <f>'E.2 Datenblatt EZE = FVA'!AO69</f>
        <v/>
      </c>
      <c r="F24" s="106">
        <f>SUM(C24:E24)</f>
        <v>0</v>
      </c>
      <c r="G24" s="130" t="str">
        <f>IF(C24="","",MIN(1,G23/('E.2 Datenblatt EZE = FVA'!$G68/'E.2 Datenblatt EZE = FVA'!$BA69)))</f>
        <v/>
      </c>
      <c r="H24" s="131" t="str">
        <f>IF(D24="","",MIN(1,H23/('E.2 Datenblatt EZE = FVA'!$G68/'E.2 Datenblatt EZE = FVA'!$BA69)))</f>
        <v/>
      </c>
      <c r="I24" s="131" t="str">
        <f>IF(E24="","",MIN(1,I23/('E.2 Datenblatt EZE = FVA'!$G68/'E.2 Datenblatt EZE = FVA'!$BA69)))</f>
        <v/>
      </c>
      <c r="J24" s="135"/>
      <c r="K24" s="130" t="str">
        <f>IF(G24="","",'E.2 Datenblatt EZE = FVA'!$G68/'E.2 Datenblatt EZE = FVA'!$BA69)</f>
        <v/>
      </c>
      <c r="L24" s="131" t="str">
        <f>IF(H24="","",'E.2 Datenblatt EZE = FVA'!$G68/'E.2 Datenblatt EZE = FVA'!$BA69)</f>
        <v/>
      </c>
      <c r="M24" s="131" t="str">
        <f>IF(I24="","",'E.2 Datenblatt EZE = FVA'!$G68/'E.2 Datenblatt EZE = FVA'!$BA69)</f>
        <v/>
      </c>
      <c r="N24" s="135">
        <f t="shared" si="1"/>
        <v>0</v>
      </c>
    </row>
    <row r="25" spans="2:14" x14ac:dyDescent="0.2">
      <c r="B25" s="119">
        <v>9</v>
      </c>
      <c r="C25" s="112" t="str">
        <f>'E.2 Datenblatt EZE = FVA'!AE70</f>
        <v/>
      </c>
      <c r="D25" s="107" t="str">
        <f>'E.2 Datenblatt EZE = FVA'!AJ70</f>
        <v/>
      </c>
      <c r="E25" s="108" t="str">
        <f>'E.2 Datenblatt EZE = FVA'!AO70</f>
        <v/>
      </c>
      <c r="F25" s="109">
        <f t="shared" si="0"/>
        <v>0</v>
      </c>
      <c r="G25" s="140" t="str">
        <f>IF(C25="","",C25*$H$3)</f>
        <v/>
      </c>
      <c r="H25" s="141" t="str">
        <f>IF(D25="","",D25*$H$3)</f>
        <v/>
      </c>
      <c r="I25" s="141" t="str">
        <f>IF(E25="","",E25*$H$3)</f>
        <v/>
      </c>
      <c r="J25" s="142">
        <f>SUM(G25:I25)</f>
        <v>0</v>
      </c>
      <c r="K25" s="143" t="str">
        <f>IF(K26="","",K26*$L$3)</f>
        <v/>
      </c>
      <c r="L25" s="108" t="str">
        <f>IF(L26="","",L26*$L$3)</f>
        <v/>
      </c>
      <c r="M25" s="108" t="str">
        <f>IF(M26="","",M26*$L$3)</f>
        <v/>
      </c>
      <c r="N25" s="109">
        <f t="shared" si="1"/>
        <v>0</v>
      </c>
    </row>
    <row r="26" spans="2:14" x14ac:dyDescent="0.2">
      <c r="B26" s="118"/>
      <c r="C26" s="111" t="str">
        <f>'E.2 Datenblatt EZE = FVA'!AE71</f>
        <v/>
      </c>
      <c r="D26" s="104" t="str">
        <f>'E.2 Datenblatt EZE = FVA'!AJ71</f>
        <v/>
      </c>
      <c r="E26" s="105" t="str">
        <f>'E.2 Datenblatt EZE = FVA'!AO71</f>
        <v/>
      </c>
      <c r="F26" s="106">
        <f t="shared" si="0"/>
        <v>0</v>
      </c>
      <c r="G26" s="130" t="str">
        <f>IF(C26="","",MIN(1,G25/('E.2 Datenblatt EZE = FVA'!$G70/'E.2 Datenblatt EZE = FVA'!$BA71)))</f>
        <v/>
      </c>
      <c r="H26" s="131" t="str">
        <f>IF(D26="","",MIN(1,H25/('E.2 Datenblatt EZE = FVA'!$G70/'E.2 Datenblatt EZE = FVA'!$BA71)))</f>
        <v/>
      </c>
      <c r="I26" s="131" t="str">
        <f>IF(E26="","",MIN(1,I25/('E.2 Datenblatt EZE = FVA'!$G70/'E.2 Datenblatt EZE = FVA'!$BA71)))</f>
        <v/>
      </c>
      <c r="J26" s="135"/>
      <c r="K26" s="130" t="str">
        <f>IF(G26="","",'E.2 Datenblatt EZE = FVA'!$G70/'E.2 Datenblatt EZE = FVA'!$BA71)</f>
        <v/>
      </c>
      <c r="L26" s="131" t="str">
        <f>IF(H26="","",'E.2 Datenblatt EZE = FVA'!$G70/'E.2 Datenblatt EZE = FVA'!$BA71)</f>
        <v/>
      </c>
      <c r="M26" s="131" t="str">
        <f>IF(I26="","",'E.2 Datenblatt EZE = FVA'!$G70/'E.2 Datenblatt EZE = FVA'!$BA71)</f>
        <v/>
      </c>
      <c r="N26" s="135">
        <f t="shared" si="1"/>
        <v>0</v>
      </c>
    </row>
    <row r="27" spans="2:14" x14ac:dyDescent="0.2">
      <c r="B27" s="119">
        <v>10</v>
      </c>
      <c r="C27" s="112" t="str">
        <f>'E.2 Datenblatt EZE = FVA'!AE72</f>
        <v/>
      </c>
      <c r="D27" s="107" t="str">
        <f>'E.2 Datenblatt EZE = FVA'!AJ72</f>
        <v/>
      </c>
      <c r="E27" s="108" t="str">
        <f>'E.2 Datenblatt EZE = FVA'!AO72</f>
        <v/>
      </c>
      <c r="F27" s="109">
        <f t="shared" si="0"/>
        <v>0</v>
      </c>
      <c r="G27" s="140" t="str">
        <f>IF(C27="","",C27*$H$3)</f>
        <v/>
      </c>
      <c r="H27" s="141" t="str">
        <f>IF(D27="","",D27*$H$3)</f>
        <v/>
      </c>
      <c r="I27" s="141" t="str">
        <f>IF(E27="","",E27*$H$3)</f>
        <v/>
      </c>
      <c r="J27" s="142">
        <f>SUM(G27:I27)</f>
        <v>0</v>
      </c>
      <c r="K27" s="143" t="str">
        <f>IF(K28="","",K28*$L$3)</f>
        <v/>
      </c>
      <c r="L27" s="108" t="str">
        <f>IF(L28="","",L28*$L$3)</f>
        <v/>
      </c>
      <c r="M27" s="108" t="str">
        <f>IF(M28="","",M28*$L$3)</f>
        <v/>
      </c>
      <c r="N27" s="109">
        <f t="shared" si="1"/>
        <v>0</v>
      </c>
    </row>
    <row r="28" spans="2:14" x14ac:dyDescent="0.2">
      <c r="B28" s="118"/>
      <c r="C28" s="111" t="str">
        <f>'E.2 Datenblatt EZE = FVA'!AE73</f>
        <v/>
      </c>
      <c r="D28" s="104" t="str">
        <f>'E.2 Datenblatt EZE = FVA'!AJ73</f>
        <v/>
      </c>
      <c r="E28" s="105" t="str">
        <f>'E.2 Datenblatt EZE = FVA'!AO73</f>
        <v/>
      </c>
      <c r="F28" s="106">
        <f>SUM(C28:E28)</f>
        <v>0</v>
      </c>
      <c r="G28" s="130" t="str">
        <f>IF(C28="","",MIN(1,G27/('E.2 Datenblatt EZE = FVA'!$G72/'E.2 Datenblatt EZE = FVA'!$BA73)))</f>
        <v/>
      </c>
      <c r="H28" s="131" t="str">
        <f>IF(D28="","",MIN(1,H27/('E.2 Datenblatt EZE = FVA'!$G72/'E.2 Datenblatt EZE = FVA'!$BA73)))</f>
        <v/>
      </c>
      <c r="I28" s="131" t="str">
        <f>IF(E28="","",MIN(1,I27/('E.2 Datenblatt EZE = FVA'!$G72/'E.2 Datenblatt EZE = FVA'!$BA73)))</f>
        <v/>
      </c>
      <c r="J28" s="135"/>
      <c r="K28" s="130" t="str">
        <f>IF(G28="","",'E.2 Datenblatt EZE = FVA'!$G72/'E.2 Datenblatt EZE = FVA'!$BA73)</f>
        <v/>
      </c>
      <c r="L28" s="131" t="str">
        <f>IF(H28="","",'E.2 Datenblatt EZE = FVA'!$G72/'E.2 Datenblatt EZE = FVA'!$BA73)</f>
        <v/>
      </c>
      <c r="M28" s="131" t="str">
        <f>IF(I28="","",'E.2 Datenblatt EZE = FVA'!$G72/'E.2 Datenblatt EZE = FVA'!$BA73)</f>
        <v/>
      </c>
      <c r="N28" s="135">
        <f t="shared" si="1"/>
        <v>0</v>
      </c>
    </row>
    <row r="29" spans="2:14" x14ac:dyDescent="0.2">
      <c r="B29" s="119">
        <v>11</v>
      </c>
      <c r="C29" s="112" t="str">
        <f>'E.2 Datenblatt EZE = FVA'!AE74</f>
        <v/>
      </c>
      <c r="D29" s="107" t="str">
        <f>'E.2 Datenblatt EZE = FVA'!AJ74</f>
        <v/>
      </c>
      <c r="E29" s="108" t="str">
        <f>'E.2 Datenblatt EZE = FVA'!AO74</f>
        <v/>
      </c>
      <c r="F29" s="109">
        <f t="shared" si="0"/>
        <v>0</v>
      </c>
      <c r="G29" s="140" t="str">
        <f>IF(C29="","",C29*$H$3)</f>
        <v/>
      </c>
      <c r="H29" s="141" t="str">
        <f>IF(D29="","",D29*$H$3)</f>
        <v/>
      </c>
      <c r="I29" s="141" t="str">
        <f>IF(E29="","",E29*$H$3)</f>
        <v/>
      </c>
      <c r="J29" s="142">
        <f>SUM(G29:I29)</f>
        <v>0</v>
      </c>
      <c r="K29" s="143" t="str">
        <f>IF(K30="","",K30*$L$3)</f>
        <v/>
      </c>
      <c r="L29" s="108" t="str">
        <f>IF(L30="","",L30*$L$3)</f>
        <v/>
      </c>
      <c r="M29" s="108" t="str">
        <f>IF(M30="","",M30*$L$3)</f>
        <v/>
      </c>
      <c r="N29" s="109">
        <f t="shared" si="1"/>
        <v>0</v>
      </c>
    </row>
    <row r="30" spans="2:14" x14ac:dyDescent="0.2">
      <c r="B30" s="118"/>
      <c r="C30" s="111" t="str">
        <f>'E.2 Datenblatt EZE = FVA'!AE75</f>
        <v/>
      </c>
      <c r="D30" s="104" t="str">
        <f>'E.2 Datenblatt EZE = FVA'!AJ75</f>
        <v/>
      </c>
      <c r="E30" s="105" t="str">
        <f>'E.2 Datenblatt EZE = FVA'!AO75</f>
        <v/>
      </c>
      <c r="F30" s="106">
        <f t="shared" si="0"/>
        <v>0</v>
      </c>
      <c r="G30" s="130" t="str">
        <f>IF(C30="","",MIN(1,G29/('E.2 Datenblatt EZE = FVA'!$G74/'E.2 Datenblatt EZE = FVA'!$BA75)))</f>
        <v/>
      </c>
      <c r="H30" s="131" t="str">
        <f>IF(D30="","",MIN(1,H29/('E.2 Datenblatt EZE = FVA'!$G74/'E.2 Datenblatt EZE = FVA'!$BA75)))</f>
        <v/>
      </c>
      <c r="I30" s="131" t="str">
        <f>IF(E30="","",MIN(1,I29/('E.2 Datenblatt EZE = FVA'!$G74/'E.2 Datenblatt EZE = FVA'!$BA75)))</f>
        <v/>
      </c>
      <c r="J30" s="135"/>
      <c r="K30" s="130" t="str">
        <f>IF(G30="","",'E.2 Datenblatt EZE = FVA'!$G74/'E.2 Datenblatt EZE = FVA'!$BA75)</f>
        <v/>
      </c>
      <c r="L30" s="131" t="str">
        <f>IF(H30="","",'E.2 Datenblatt EZE = FVA'!$G74/'E.2 Datenblatt EZE = FVA'!$BA75)</f>
        <v/>
      </c>
      <c r="M30" s="131" t="str">
        <f>IF(I30="","",'E.2 Datenblatt EZE = FVA'!$G74/'E.2 Datenblatt EZE = FVA'!$BA75)</f>
        <v/>
      </c>
      <c r="N30" s="135">
        <f t="shared" si="1"/>
        <v>0</v>
      </c>
    </row>
    <row r="31" spans="2:14" x14ac:dyDescent="0.2">
      <c r="B31" s="119">
        <v>12</v>
      </c>
      <c r="C31" s="112" t="str">
        <f>'E.2 Datenblatt EZE = FVA'!AE76</f>
        <v/>
      </c>
      <c r="D31" s="107" t="str">
        <f>'E.2 Datenblatt EZE = FVA'!AJ76</f>
        <v/>
      </c>
      <c r="E31" s="108" t="str">
        <f>'E.2 Datenblatt EZE = FVA'!AO76</f>
        <v/>
      </c>
      <c r="F31" s="109">
        <f t="shared" si="0"/>
        <v>0</v>
      </c>
      <c r="G31" s="140" t="str">
        <f>IF(C31="","",C31*$H$3)</f>
        <v/>
      </c>
      <c r="H31" s="141" t="str">
        <f>IF(D31="","",D31*$H$3)</f>
        <v/>
      </c>
      <c r="I31" s="141" t="str">
        <f>IF(E31="","",E31*$H$3)</f>
        <v/>
      </c>
      <c r="J31" s="142">
        <f>SUM(G31:I31)</f>
        <v>0</v>
      </c>
      <c r="K31" s="143" t="str">
        <f>IF(K32="","",K32*$L$3)</f>
        <v/>
      </c>
      <c r="L31" s="108" t="str">
        <f>IF(L32="","",L32*$L$3)</f>
        <v/>
      </c>
      <c r="M31" s="108" t="str">
        <f>IF(M32="","",M32*$L$3)</f>
        <v/>
      </c>
      <c r="N31" s="109">
        <f t="shared" si="1"/>
        <v>0</v>
      </c>
    </row>
    <row r="32" spans="2:14" x14ac:dyDescent="0.2">
      <c r="B32" s="118"/>
      <c r="C32" s="111" t="str">
        <f>'E.2 Datenblatt EZE = FVA'!AE77</f>
        <v/>
      </c>
      <c r="D32" s="104" t="str">
        <f>'E.2 Datenblatt EZE = FVA'!AJ77</f>
        <v/>
      </c>
      <c r="E32" s="105" t="str">
        <f>'E.2 Datenblatt EZE = FVA'!AO77</f>
        <v/>
      </c>
      <c r="F32" s="106">
        <f>SUM(C32:E32)</f>
        <v>0</v>
      </c>
      <c r="G32" s="130" t="str">
        <f>IF(C32="","",MIN(1,G31/('E.2 Datenblatt EZE = FVA'!$G76/'E.2 Datenblatt EZE = FVA'!$BA77)))</f>
        <v/>
      </c>
      <c r="H32" s="131" t="str">
        <f>IF(D32="","",MIN(1,H31/('E.2 Datenblatt EZE = FVA'!$G76/'E.2 Datenblatt EZE = FVA'!$BA77)))</f>
        <v/>
      </c>
      <c r="I32" s="131" t="str">
        <f>IF(E32="","",MIN(1,I31/('E.2 Datenblatt EZE = FVA'!$G76/'E.2 Datenblatt EZE = FVA'!$BA77)))</f>
        <v/>
      </c>
      <c r="J32" s="135"/>
      <c r="K32" s="130" t="str">
        <f>IF(G32="","",'E.2 Datenblatt EZE = FVA'!$G76/'E.2 Datenblatt EZE = FVA'!$BA77)</f>
        <v/>
      </c>
      <c r="L32" s="131" t="str">
        <f>IF(H32="","",'E.2 Datenblatt EZE = FVA'!$G76/'E.2 Datenblatt EZE = FVA'!$BA77)</f>
        <v/>
      </c>
      <c r="M32" s="131" t="str">
        <f>IF(I32="","",'E.2 Datenblatt EZE = FVA'!$G76/'E.2 Datenblatt EZE = FVA'!$BA77)</f>
        <v/>
      </c>
      <c r="N32" s="135">
        <f t="shared" si="1"/>
        <v>0</v>
      </c>
    </row>
    <row r="33" spans="2:14" x14ac:dyDescent="0.2">
      <c r="B33" s="119">
        <v>13</v>
      </c>
      <c r="C33" s="112" t="str">
        <f>'E.2 Datenblatt EZE = FVA'!AE78</f>
        <v/>
      </c>
      <c r="D33" s="107" t="str">
        <f>'E.2 Datenblatt EZE = FVA'!AJ78</f>
        <v/>
      </c>
      <c r="E33" s="108" t="str">
        <f>'E.2 Datenblatt EZE = FVA'!AO78</f>
        <v/>
      </c>
      <c r="F33" s="109">
        <f t="shared" si="0"/>
        <v>0</v>
      </c>
      <c r="G33" s="140" t="str">
        <f>IF(C33="","",C33*$H$3)</f>
        <v/>
      </c>
      <c r="H33" s="141" t="str">
        <f>IF(D33="","",D33*$H$3)</f>
        <v/>
      </c>
      <c r="I33" s="141" t="str">
        <f>IF(E33="","",E33*$H$3)</f>
        <v/>
      </c>
      <c r="J33" s="142">
        <f>SUM(G33:I33)</f>
        <v>0</v>
      </c>
      <c r="K33" s="143" t="str">
        <f>IF(K34="","",K34*$L$3)</f>
        <v/>
      </c>
      <c r="L33" s="108" t="str">
        <f>IF(L34="","",L34*$L$3)</f>
        <v/>
      </c>
      <c r="M33" s="108" t="str">
        <f>IF(M34="","",M34*$L$3)</f>
        <v/>
      </c>
      <c r="N33" s="109">
        <f t="shared" si="1"/>
        <v>0</v>
      </c>
    </row>
    <row r="34" spans="2:14" x14ac:dyDescent="0.2">
      <c r="B34" s="118"/>
      <c r="C34" s="111" t="str">
        <f>'E.2 Datenblatt EZE = FVA'!AE79</f>
        <v/>
      </c>
      <c r="D34" s="104" t="str">
        <f>'E.2 Datenblatt EZE = FVA'!AJ79</f>
        <v/>
      </c>
      <c r="E34" s="105" t="str">
        <f>'E.2 Datenblatt EZE = FVA'!AO79</f>
        <v/>
      </c>
      <c r="F34" s="106">
        <f t="shared" si="0"/>
        <v>0</v>
      </c>
      <c r="G34" s="130" t="str">
        <f>IF(C34="","",MIN(1,G33/('E.2 Datenblatt EZE = FVA'!$G78/'E.2 Datenblatt EZE = FVA'!$BA79)))</f>
        <v/>
      </c>
      <c r="H34" s="131" t="str">
        <f>IF(D34="","",MIN(1,H33/('E.2 Datenblatt EZE = FVA'!$G78/'E.2 Datenblatt EZE = FVA'!$BA79)))</f>
        <v/>
      </c>
      <c r="I34" s="131" t="str">
        <f>IF(E34="","",MIN(1,I33/('E.2 Datenblatt EZE = FVA'!$G78/'E.2 Datenblatt EZE = FVA'!$BA79)))</f>
        <v/>
      </c>
      <c r="J34" s="135"/>
      <c r="K34" s="130" t="str">
        <f>IF(G34="","",'E.2 Datenblatt EZE = FVA'!$G78/'E.2 Datenblatt EZE = FVA'!$BA79)</f>
        <v/>
      </c>
      <c r="L34" s="131" t="str">
        <f>IF(H34="","",'E.2 Datenblatt EZE = FVA'!$G78/'E.2 Datenblatt EZE = FVA'!$BA79)</f>
        <v/>
      </c>
      <c r="M34" s="131" t="str">
        <f>IF(I34="","",'E.2 Datenblatt EZE = FVA'!$G78/'E.2 Datenblatt EZE = FVA'!$BA79)</f>
        <v/>
      </c>
      <c r="N34" s="135">
        <f t="shared" si="1"/>
        <v>0</v>
      </c>
    </row>
    <row r="35" spans="2:14" x14ac:dyDescent="0.2">
      <c r="B35" s="119">
        <v>14</v>
      </c>
      <c r="C35" s="112" t="str">
        <f>'E.2 Datenblatt EZE = FVA'!AE80</f>
        <v/>
      </c>
      <c r="D35" s="107" t="str">
        <f>'E.2 Datenblatt EZE = FVA'!AJ80</f>
        <v/>
      </c>
      <c r="E35" s="108" t="str">
        <f>'E.2 Datenblatt EZE = FVA'!AO80</f>
        <v/>
      </c>
      <c r="F35" s="109">
        <f t="shared" si="0"/>
        <v>0</v>
      </c>
      <c r="G35" s="140" t="str">
        <f>IF(C35="","",C35*$H$3)</f>
        <v/>
      </c>
      <c r="H35" s="141" t="str">
        <f>IF(D35="","",D35*$H$3)</f>
        <v/>
      </c>
      <c r="I35" s="141" t="str">
        <f>IF(E35="","",E35*$H$3)</f>
        <v/>
      </c>
      <c r="J35" s="142">
        <f>SUM(G35:I35)</f>
        <v>0</v>
      </c>
      <c r="K35" s="143" t="str">
        <f>IF(K36="","",K36*$L$3)</f>
        <v/>
      </c>
      <c r="L35" s="108" t="str">
        <f>IF(L36="","",L36*$L$3)</f>
        <v/>
      </c>
      <c r="M35" s="108" t="str">
        <f>IF(M36="","",M36*$L$3)</f>
        <v/>
      </c>
      <c r="N35" s="109">
        <f t="shared" si="1"/>
        <v>0</v>
      </c>
    </row>
    <row r="36" spans="2:14" x14ac:dyDescent="0.2">
      <c r="B36" s="118"/>
      <c r="C36" s="111" t="str">
        <f>'E.2 Datenblatt EZE = FVA'!AE81</f>
        <v/>
      </c>
      <c r="D36" s="104" t="str">
        <f>'E.2 Datenblatt EZE = FVA'!AJ81</f>
        <v/>
      </c>
      <c r="E36" s="105" t="str">
        <f>'E.2 Datenblatt EZE = FVA'!AO81</f>
        <v/>
      </c>
      <c r="F36" s="106">
        <f>SUM(C36:E36)</f>
        <v>0</v>
      </c>
      <c r="G36" s="130" t="str">
        <f>IF(C36="","",MIN(1,G35/('E.2 Datenblatt EZE = FVA'!$G80/'E.2 Datenblatt EZE = FVA'!$BA81)))</f>
        <v/>
      </c>
      <c r="H36" s="131" t="str">
        <f>IF(D36="","",MIN(1,H35/('E.2 Datenblatt EZE = FVA'!$G80/'E.2 Datenblatt EZE = FVA'!$BA81)))</f>
        <v/>
      </c>
      <c r="I36" s="131" t="str">
        <f>IF(E36="","",MIN(1,I35/('E.2 Datenblatt EZE = FVA'!$G80/'E.2 Datenblatt EZE = FVA'!$BA81)))</f>
        <v/>
      </c>
      <c r="J36" s="135"/>
      <c r="K36" s="130" t="str">
        <f>IF(G36="","",'E.2 Datenblatt EZE = FVA'!$G80/'E.2 Datenblatt EZE = FVA'!$BA81)</f>
        <v/>
      </c>
      <c r="L36" s="131" t="str">
        <f>IF(H36="","",'E.2 Datenblatt EZE = FVA'!$G80/'E.2 Datenblatt EZE = FVA'!$BA81)</f>
        <v/>
      </c>
      <c r="M36" s="131" t="str">
        <f>IF(I36="","",'E.2 Datenblatt EZE = FVA'!$G80/'E.2 Datenblatt EZE = FVA'!$BA81)</f>
        <v/>
      </c>
      <c r="N36" s="135">
        <f t="shared" si="1"/>
        <v>0</v>
      </c>
    </row>
    <row r="37" spans="2:14" x14ac:dyDescent="0.2">
      <c r="B37" s="119">
        <v>15</v>
      </c>
      <c r="C37" s="112" t="str">
        <f>'E.2 Datenblatt EZE = FVA'!AE82</f>
        <v/>
      </c>
      <c r="D37" s="107" t="str">
        <f>'E.2 Datenblatt EZE = FVA'!AJ82</f>
        <v/>
      </c>
      <c r="E37" s="108" t="str">
        <f>'E.2 Datenblatt EZE = FVA'!AO82</f>
        <v/>
      </c>
      <c r="F37" s="109">
        <f t="shared" si="0"/>
        <v>0</v>
      </c>
      <c r="G37" s="140" t="str">
        <f>IF(C37="","",C37*$H$3)</f>
        <v/>
      </c>
      <c r="H37" s="141" t="str">
        <f>IF(D37="","",D37*$H$3)</f>
        <v/>
      </c>
      <c r="I37" s="141" t="str">
        <f>IF(E37="","",E37*$H$3)</f>
        <v/>
      </c>
      <c r="J37" s="142">
        <f>SUM(G37:I37)</f>
        <v>0</v>
      </c>
      <c r="K37" s="143" t="str">
        <f>IF(K38="","",K38*$L$3)</f>
        <v/>
      </c>
      <c r="L37" s="108" t="str">
        <f>IF(L38="","",L38*$L$3)</f>
        <v/>
      </c>
      <c r="M37" s="108" t="str">
        <f>IF(M38="","",M38*$L$3)</f>
        <v/>
      </c>
      <c r="N37" s="109">
        <f t="shared" si="1"/>
        <v>0</v>
      </c>
    </row>
    <row r="38" spans="2:14" x14ac:dyDescent="0.2">
      <c r="B38" s="118"/>
      <c r="C38" s="111" t="str">
        <f>'E.2 Datenblatt EZE = FVA'!AE83</f>
        <v/>
      </c>
      <c r="D38" s="104" t="str">
        <f>'E.2 Datenblatt EZE = FVA'!AJ83</f>
        <v/>
      </c>
      <c r="E38" s="105" t="str">
        <f>'E.2 Datenblatt EZE = FVA'!AO83</f>
        <v/>
      </c>
      <c r="F38" s="106">
        <f t="shared" si="0"/>
        <v>0</v>
      </c>
      <c r="G38" s="130" t="str">
        <f>IF(C38="","",MIN(1,G37/('E.2 Datenblatt EZE = FVA'!$G82/'E.2 Datenblatt EZE = FVA'!$BA83)))</f>
        <v/>
      </c>
      <c r="H38" s="131" t="str">
        <f>IF(D38="","",MIN(1,H37/('E.2 Datenblatt EZE = FVA'!$G82/'E.2 Datenblatt EZE = FVA'!$BA83)))</f>
        <v/>
      </c>
      <c r="I38" s="131" t="str">
        <f>IF(E38="","",MIN(1,I37/('E.2 Datenblatt EZE = FVA'!$G82/'E.2 Datenblatt EZE = FVA'!$BA83)))</f>
        <v/>
      </c>
      <c r="J38" s="135"/>
      <c r="K38" s="130" t="str">
        <f>IF(G38="","",'E.2 Datenblatt EZE = FVA'!$G82/'E.2 Datenblatt EZE = FVA'!$BA83)</f>
        <v/>
      </c>
      <c r="L38" s="131" t="str">
        <f>IF(H38="","",'E.2 Datenblatt EZE = FVA'!$G82/'E.2 Datenblatt EZE = FVA'!$BA83)</f>
        <v/>
      </c>
      <c r="M38" s="131" t="str">
        <f>IF(I38="","",'E.2 Datenblatt EZE = FVA'!$G82/'E.2 Datenblatt EZE = FVA'!$BA83)</f>
        <v/>
      </c>
      <c r="N38" s="135">
        <f t="shared" si="1"/>
        <v>0</v>
      </c>
    </row>
    <row r="39" spans="2:14" x14ac:dyDescent="0.2">
      <c r="B39" s="119">
        <v>16</v>
      </c>
      <c r="C39" s="112" t="str">
        <f>'E.2 Datenblatt EZE = FVA'!AE84</f>
        <v/>
      </c>
      <c r="D39" s="107" t="str">
        <f>'E.2 Datenblatt EZE = FVA'!AJ84</f>
        <v/>
      </c>
      <c r="E39" s="108" t="str">
        <f>'E.2 Datenblatt EZE = FVA'!AO84</f>
        <v/>
      </c>
      <c r="F39" s="109">
        <f t="shared" si="0"/>
        <v>0</v>
      </c>
      <c r="G39" s="140" t="str">
        <f>IF(C39="","",C39*$H$3)</f>
        <v/>
      </c>
      <c r="H39" s="141" t="str">
        <f>IF(D39="","",D39*$H$3)</f>
        <v/>
      </c>
      <c r="I39" s="141" t="str">
        <f>IF(E39="","",E39*$H$3)</f>
        <v/>
      </c>
      <c r="J39" s="142">
        <f>SUM(G39:I39)</f>
        <v>0</v>
      </c>
      <c r="K39" s="143" t="str">
        <f>IF(K40="","",K40*$L$3)</f>
        <v/>
      </c>
      <c r="L39" s="108" t="str">
        <f>IF(L40="","",L40*$L$3)</f>
        <v/>
      </c>
      <c r="M39" s="108" t="str">
        <f>IF(M40="","",M40*$L$3)</f>
        <v/>
      </c>
      <c r="N39" s="109">
        <f t="shared" si="1"/>
        <v>0</v>
      </c>
    </row>
    <row r="40" spans="2:14" x14ac:dyDescent="0.2">
      <c r="B40" s="118"/>
      <c r="C40" s="111" t="str">
        <f>'E.2 Datenblatt EZE = FVA'!AE85</f>
        <v/>
      </c>
      <c r="D40" s="104" t="str">
        <f>'E.2 Datenblatt EZE = FVA'!AJ85</f>
        <v/>
      </c>
      <c r="E40" s="105" t="str">
        <f>'E.2 Datenblatt EZE = FVA'!AO85</f>
        <v/>
      </c>
      <c r="F40" s="106">
        <f>SUM(C40:E40)</f>
        <v>0</v>
      </c>
      <c r="G40" s="130" t="str">
        <f>IF(C40="","",MIN(1,G39/('E.2 Datenblatt EZE = FVA'!$G84/'E.2 Datenblatt EZE = FVA'!$BA85)))</f>
        <v/>
      </c>
      <c r="H40" s="131" t="str">
        <f>IF(D40="","",MIN(1,H39/('E.2 Datenblatt EZE = FVA'!$G84/'E.2 Datenblatt EZE = FVA'!$BA85)))</f>
        <v/>
      </c>
      <c r="I40" s="131" t="str">
        <f>IF(E40="","",MIN(1,I39/('E.2 Datenblatt EZE = FVA'!$G84/'E.2 Datenblatt EZE = FVA'!$BA85)))</f>
        <v/>
      </c>
      <c r="J40" s="135"/>
      <c r="K40" s="130" t="str">
        <f>IF(G40="","",'E.2 Datenblatt EZE = FVA'!$G84/'E.2 Datenblatt EZE = FVA'!$BA85)</f>
        <v/>
      </c>
      <c r="L40" s="131" t="str">
        <f>IF(H40="","",'E.2 Datenblatt EZE = FVA'!$G84/'E.2 Datenblatt EZE = FVA'!$BA85)</f>
        <v/>
      </c>
      <c r="M40" s="131" t="str">
        <f>IF(I40="","",'E.2 Datenblatt EZE = FVA'!$G84/'E.2 Datenblatt EZE = FVA'!$BA85)</f>
        <v/>
      </c>
      <c r="N40" s="135">
        <f t="shared" si="1"/>
        <v>0</v>
      </c>
    </row>
    <row r="41" spans="2:14" x14ac:dyDescent="0.2">
      <c r="B41" s="119">
        <v>17</v>
      </c>
      <c r="C41" s="112" t="str">
        <f>'E.2 Datenblatt EZE = FVA'!AE86</f>
        <v/>
      </c>
      <c r="D41" s="107" t="str">
        <f>'E.2 Datenblatt EZE = FVA'!AJ86</f>
        <v/>
      </c>
      <c r="E41" s="108" t="str">
        <f>'E.2 Datenblatt EZE = FVA'!AO86</f>
        <v/>
      </c>
      <c r="F41" s="109">
        <f t="shared" ref="F41:F71" si="2">SUM(C41:E41)</f>
        <v>0</v>
      </c>
      <c r="G41" s="140" t="str">
        <f>IF(C41="","",C41*$H$3)</f>
        <v/>
      </c>
      <c r="H41" s="141" t="str">
        <f>IF(D41="","",D41*$H$3)</f>
        <v/>
      </c>
      <c r="I41" s="141" t="str">
        <f>IF(E41="","",E41*$H$3)</f>
        <v/>
      </c>
      <c r="J41" s="142">
        <f>SUM(G41:I41)</f>
        <v>0</v>
      </c>
      <c r="K41" s="143" t="str">
        <f>IF(K42="","",K42*$L$3)</f>
        <v/>
      </c>
      <c r="L41" s="108" t="str">
        <f>IF(L42="","",L42*$L$3)</f>
        <v/>
      </c>
      <c r="M41" s="108" t="str">
        <f>IF(M42="","",M42*$L$3)</f>
        <v/>
      </c>
      <c r="N41" s="109">
        <f t="shared" ref="N41:N72" si="3">SUM(K41:M41)</f>
        <v>0</v>
      </c>
    </row>
    <row r="42" spans="2:14" x14ac:dyDescent="0.2">
      <c r="B42" s="118"/>
      <c r="C42" s="111" t="str">
        <f>'E.2 Datenblatt EZE = FVA'!AE87</f>
        <v/>
      </c>
      <c r="D42" s="104" t="str">
        <f>'E.2 Datenblatt EZE = FVA'!AJ87</f>
        <v/>
      </c>
      <c r="E42" s="105" t="str">
        <f>'E.2 Datenblatt EZE = FVA'!AO87</f>
        <v/>
      </c>
      <c r="F42" s="106">
        <f t="shared" si="2"/>
        <v>0</v>
      </c>
      <c r="G42" s="130" t="str">
        <f>IF(C42="","",MIN(1,G41/('E.2 Datenblatt EZE = FVA'!$G86/'E.2 Datenblatt EZE = FVA'!$BA87)))</f>
        <v/>
      </c>
      <c r="H42" s="131" t="str">
        <f>IF(D42="","",MIN(1,H41/('E.2 Datenblatt EZE = FVA'!$G86/'E.2 Datenblatt EZE = FVA'!$BA87)))</f>
        <v/>
      </c>
      <c r="I42" s="131" t="str">
        <f>IF(E42="","",MIN(1,I41/('E.2 Datenblatt EZE = FVA'!$G86/'E.2 Datenblatt EZE = FVA'!$BA87)))</f>
        <v/>
      </c>
      <c r="J42" s="135"/>
      <c r="K42" s="130" t="str">
        <f>IF(G42="","",'E.2 Datenblatt EZE = FVA'!$G86/'E.2 Datenblatt EZE = FVA'!$BA87)</f>
        <v/>
      </c>
      <c r="L42" s="131" t="str">
        <f>IF(H42="","",'E.2 Datenblatt EZE = FVA'!$G86/'E.2 Datenblatt EZE = FVA'!$BA87)</f>
        <v/>
      </c>
      <c r="M42" s="131" t="str">
        <f>IF(I42="","",'E.2 Datenblatt EZE = FVA'!$G86/'E.2 Datenblatt EZE = FVA'!$BA87)</f>
        <v/>
      </c>
      <c r="N42" s="135">
        <f t="shared" si="3"/>
        <v>0</v>
      </c>
    </row>
    <row r="43" spans="2:14" x14ac:dyDescent="0.2">
      <c r="B43" s="119">
        <v>18</v>
      </c>
      <c r="C43" s="112" t="str">
        <f>'E.2 Datenblatt EZE = FVA'!AE88</f>
        <v/>
      </c>
      <c r="D43" s="107" t="str">
        <f>'E.2 Datenblatt EZE = FVA'!AJ88</f>
        <v/>
      </c>
      <c r="E43" s="108" t="str">
        <f>'E.2 Datenblatt EZE = FVA'!AO88</f>
        <v/>
      </c>
      <c r="F43" s="109">
        <f t="shared" si="2"/>
        <v>0</v>
      </c>
      <c r="G43" s="140" t="str">
        <f>IF(C43="","",C43*$H$3)</f>
        <v/>
      </c>
      <c r="H43" s="141" t="str">
        <f>IF(D43="","",D43*$H$3)</f>
        <v/>
      </c>
      <c r="I43" s="141" t="str">
        <f>IF(E43="","",E43*$H$3)</f>
        <v/>
      </c>
      <c r="J43" s="142">
        <f>SUM(G43:I43)</f>
        <v>0</v>
      </c>
      <c r="K43" s="143" t="str">
        <f>IF(K44="","",K44*$L$3)</f>
        <v/>
      </c>
      <c r="L43" s="108" t="str">
        <f>IF(L44="","",L44*$L$3)</f>
        <v/>
      </c>
      <c r="M43" s="108" t="str">
        <f>IF(M44="","",M44*$L$3)</f>
        <v/>
      </c>
      <c r="N43" s="109">
        <f t="shared" si="3"/>
        <v>0</v>
      </c>
    </row>
    <row r="44" spans="2:14" x14ac:dyDescent="0.2">
      <c r="B44" s="118"/>
      <c r="C44" s="111" t="str">
        <f>'E.2 Datenblatt EZE = FVA'!AE89</f>
        <v/>
      </c>
      <c r="D44" s="104" t="str">
        <f>'E.2 Datenblatt EZE = FVA'!AJ89</f>
        <v/>
      </c>
      <c r="E44" s="105" t="str">
        <f>'E.2 Datenblatt EZE = FVA'!AO89</f>
        <v/>
      </c>
      <c r="F44" s="106">
        <f>SUM(C44:E44)</f>
        <v>0</v>
      </c>
      <c r="G44" s="130" t="str">
        <f>IF(C44="","",MIN(1,G43/('E.2 Datenblatt EZE = FVA'!$G88/'E.2 Datenblatt EZE = FVA'!$BA89)))</f>
        <v/>
      </c>
      <c r="H44" s="131" t="str">
        <f>IF(D44="","",MIN(1,H43/('E.2 Datenblatt EZE = FVA'!$G88/'E.2 Datenblatt EZE = FVA'!$BA89)))</f>
        <v/>
      </c>
      <c r="I44" s="131" t="str">
        <f>IF(E44="","",MIN(1,I43/('E.2 Datenblatt EZE = FVA'!$G88/'E.2 Datenblatt EZE = FVA'!$BA89)))</f>
        <v/>
      </c>
      <c r="J44" s="135"/>
      <c r="K44" s="130" t="str">
        <f>IF(G44="","",'E.2 Datenblatt EZE = FVA'!$G88/'E.2 Datenblatt EZE = FVA'!$BA89)</f>
        <v/>
      </c>
      <c r="L44" s="131" t="str">
        <f>IF(H44="","",'E.2 Datenblatt EZE = FVA'!$G88/'E.2 Datenblatt EZE = FVA'!$BA89)</f>
        <v/>
      </c>
      <c r="M44" s="131" t="str">
        <f>IF(I44="","",'E.2 Datenblatt EZE = FVA'!$G88/'E.2 Datenblatt EZE = FVA'!$BA89)</f>
        <v/>
      </c>
      <c r="N44" s="135">
        <f t="shared" si="3"/>
        <v>0</v>
      </c>
    </row>
    <row r="45" spans="2:14" x14ac:dyDescent="0.2">
      <c r="B45" s="119">
        <v>19</v>
      </c>
      <c r="C45" s="112" t="str">
        <f>'E.2 Datenblatt EZE = FVA'!AE90</f>
        <v/>
      </c>
      <c r="D45" s="107" t="str">
        <f>'E.2 Datenblatt EZE = FVA'!AJ90</f>
        <v/>
      </c>
      <c r="E45" s="108" t="str">
        <f>'E.2 Datenblatt EZE = FVA'!AO90</f>
        <v/>
      </c>
      <c r="F45" s="109">
        <f t="shared" si="2"/>
        <v>0</v>
      </c>
      <c r="G45" s="140" t="str">
        <f>IF(C45="","",C45*$H$3)</f>
        <v/>
      </c>
      <c r="H45" s="141" t="str">
        <f>IF(D45="","",D45*$H$3)</f>
        <v/>
      </c>
      <c r="I45" s="141" t="str">
        <f>IF(E45="","",E45*$H$3)</f>
        <v/>
      </c>
      <c r="J45" s="142">
        <f>SUM(G45:I45)</f>
        <v>0</v>
      </c>
      <c r="K45" s="143" t="str">
        <f>IF(K46="","",K46*$L$3)</f>
        <v/>
      </c>
      <c r="L45" s="108" t="str">
        <f>IF(L46="","",L46*$L$3)</f>
        <v/>
      </c>
      <c r="M45" s="108" t="str">
        <f>IF(M46="","",M46*$L$3)</f>
        <v/>
      </c>
      <c r="N45" s="109">
        <f t="shared" si="3"/>
        <v>0</v>
      </c>
    </row>
    <row r="46" spans="2:14" x14ac:dyDescent="0.2">
      <c r="B46" s="118"/>
      <c r="C46" s="111" t="str">
        <f>'E.2 Datenblatt EZE = FVA'!AE91</f>
        <v/>
      </c>
      <c r="D46" s="104" t="str">
        <f>'E.2 Datenblatt EZE = FVA'!AJ91</f>
        <v/>
      </c>
      <c r="E46" s="105" t="str">
        <f>'E.2 Datenblatt EZE = FVA'!AO91</f>
        <v/>
      </c>
      <c r="F46" s="106">
        <f t="shared" si="2"/>
        <v>0</v>
      </c>
      <c r="G46" s="130" t="str">
        <f>IF(C46="","",MIN(1,G45/('E.2 Datenblatt EZE = FVA'!$G90/'E.2 Datenblatt EZE = FVA'!$BA91)))</f>
        <v/>
      </c>
      <c r="H46" s="131" t="str">
        <f>IF(D46="","",MIN(1,H45/('E.2 Datenblatt EZE = FVA'!$G90/'E.2 Datenblatt EZE = FVA'!$BA91)))</f>
        <v/>
      </c>
      <c r="I46" s="131" t="str">
        <f>IF(E46="","",MIN(1,I45/('E.2 Datenblatt EZE = FVA'!$G90/'E.2 Datenblatt EZE = FVA'!$BA91)))</f>
        <v/>
      </c>
      <c r="J46" s="135"/>
      <c r="K46" s="130" t="str">
        <f>IF(G46="","",'E.2 Datenblatt EZE = FVA'!$G90/'E.2 Datenblatt EZE = FVA'!$BA91)</f>
        <v/>
      </c>
      <c r="L46" s="131" t="str">
        <f>IF(H46="","",'E.2 Datenblatt EZE = FVA'!$G90/'E.2 Datenblatt EZE = FVA'!$BA91)</f>
        <v/>
      </c>
      <c r="M46" s="131" t="str">
        <f>IF(I46="","",'E.2 Datenblatt EZE = FVA'!$G90/'E.2 Datenblatt EZE = FVA'!$BA91)</f>
        <v/>
      </c>
      <c r="N46" s="135">
        <f t="shared" si="3"/>
        <v>0</v>
      </c>
    </row>
    <row r="47" spans="2:14" x14ac:dyDescent="0.2">
      <c r="B47" s="119">
        <v>20</v>
      </c>
      <c r="C47" s="112" t="str">
        <f>'E.2 Datenblatt EZE = FVA'!AE92</f>
        <v/>
      </c>
      <c r="D47" s="107" t="str">
        <f>'E.2 Datenblatt EZE = FVA'!AJ92</f>
        <v/>
      </c>
      <c r="E47" s="108" t="str">
        <f>'E.2 Datenblatt EZE = FVA'!AO92</f>
        <v/>
      </c>
      <c r="F47" s="109">
        <f t="shared" si="2"/>
        <v>0</v>
      </c>
      <c r="G47" s="140" t="str">
        <f>IF(C47="","",C47*$H$3)</f>
        <v/>
      </c>
      <c r="H47" s="141" t="str">
        <f>IF(D47="","",D47*$H$3)</f>
        <v/>
      </c>
      <c r="I47" s="141" t="str">
        <f>IF(E47="","",E47*$H$3)</f>
        <v/>
      </c>
      <c r="J47" s="142">
        <f>SUM(G47:I47)</f>
        <v>0</v>
      </c>
      <c r="K47" s="143" t="str">
        <f>IF(K48="","",K48*$L$3)</f>
        <v/>
      </c>
      <c r="L47" s="108" t="str">
        <f>IF(L48="","",L48*$L$3)</f>
        <v/>
      </c>
      <c r="M47" s="108" t="str">
        <f>IF(M48="","",M48*$L$3)</f>
        <v/>
      </c>
      <c r="N47" s="109">
        <f t="shared" si="3"/>
        <v>0</v>
      </c>
    </row>
    <row r="48" spans="2:14" x14ac:dyDescent="0.2">
      <c r="B48" s="120"/>
      <c r="C48" s="111" t="str">
        <f>'E.2 Datenblatt EZE = FVA'!AE93</f>
        <v/>
      </c>
      <c r="D48" s="104" t="str">
        <f>'E.2 Datenblatt EZE = FVA'!AJ93</f>
        <v/>
      </c>
      <c r="E48" s="105" t="str">
        <f>'E.2 Datenblatt EZE = FVA'!AO93</f>
        <v/>
      </c>
      <c r="F48" s="106">
        <f>SUM(C48:E48)</f>
        <v>0</v>
      </c>
      <c r="G48" s="130" t="str">
        <f>IF(C48="","",MIN(1,G47/('E.2 Datenblatt EZE = FVA'!$G92/'E.2 Datenblatt EZE = FVA'!$BA93)))</f>
        <v/>
      </c>
      <c r="H48" s="131" t="str">
        <f>IF(D48="","",MIN(1,H47/('E.2 Datenblatt EZE = FVA'!$G92/'E.2 Datenblatt EZE = FVA'!$BA93)))</f>
        <v/>
      </c>
      <c r="I48" s="131" t="str">
        <f>IF(E48="","",MIN(1,I47/('E.2 Datenblatt EZE = FVA'!$G92/'E.2 Datenblatt EZE = FVA'!$BA93)))</f>
        <v/>
      </c>
      <c r="J48" s="135"/>
      <c r="K48" s="130" t="str">
        <f>IF(G48="","",'E.2 Datenblatt EZE = FVA'!$G92/'E.2 Datenblatt EZE = FVA'!$BA93)</f>
        <v/>
      </c>
      <c r="L48" s="131" t="str">
        <f>IF(H48="","",'E.2 Datenblatt EZE = FVA'!$G92/'E.2 Datenblatt EZE = FVA'!$BA93)</f>
        <v/>
      </c>
      <c r="M48" s="131" t="str">
        <f>IF(I48="","",'E.2 Datenblatt EZE = FVA'!$G92/'E.2 Datenblatt EZE = FVA'!$BA93)</f>
        <v/>
      </c>
      <c r="N48" s="135">
        <f t="shared" si="3"/>
        <v>0</v>
      </c>
    </row>
    <row r="49" spans="2:14" x14ac:dyDescent="0.2">
      <c r="B49" s="119">
        <v>21</v>
      </c>
      <c r="C49" s="112" t="e">
        <f>#REF!</f>
        <v>#REF!</v>
      </c>
      <c r="D49" s="107" t="e">
        <f>#REF!</f>
        <v>#REF!</v>
      </c>
      <c r="E49" s="108" t="e">
        <f>#REF!</f>
        <v>#REF!</v>
      </c>
      <c r="F49" s="109" t="e">
        <f t="shared" si="2"/>
        <v>#REF!</v>
      </c>
      <c r="G49" s="140" t="e">
        <f>IF(C49="","",C49*$H$3)</f>
        <v>#REF!</v>
      </c>
      <c r="H49" s="141" t="e">
        <f>IF(D49="","",D49*$H$3)</f>
        <v>#REF!</v>
      </c>
      <c r="I49" s="141" t="e">
        <f>IF(E49="","",E49*$H$3)</f>
        <v>#REF!</v>
      </c>
      <c r="J49" s="142" t="e">
        <f>SUM(G49:I49)</f>
        <v>#REF!</v>
      </c>
      <c r="K49" s="143" t="e">
        <f>IF(K50="","",K50*$L$3)</f>
        <v>#REF!</v>
      </c>
      <c r="L49" s="108" t="e">
        <f>IF(L50="","",L50*$L$3)</f>
        <v>#REF!</v>
      </c>
      <c r="M49" s="108" t="e">
        <f>IF(M50="","",M50*$L$3)</f>
        <v>#REF!</v>
      </c>
      <c r="N49" s="109" t="e">
        <f t="shared" si="3"/>
        <v>#REF!</v>
      </c>
    </row>
    <row r="50" spans="2:14" x14ac:dyDescent="0.2">
      <c r="B50" s="120"/>
      <c r="C50" s="111" t="e">
        <f>#REF!</f>
        <v>#REF!</v>
      </c>
      <c r="D50" s="104" t="e">
        <f>#REF!</f>
        <v>#REF!</v>
      </c>
      <c r="E50" s="105" t="e">
        <f>#REF!</f>
        <v>#REF!</v>
      </c>
      <c r="F50" s="106" t="e">
        <f t="shared" si="2"/>
        <v>#REF!</v>
      </c>
      <c r="G50" s="130" t="e">
        <f>IF(C50="","",MIN(1,G49/(#REF!/#REF!)))</f>
        <v>#REF!</v>
      </c>
      <c r="H50" s="131" t="e">
        <f>IF(D50="","",MIN(1,H49/(#REF!/#REF!)))</f>
        <v>#REF!</v>
      </c>
      <c r="I50" s="131" t="e">
        <f>IF(E50="","",MIN(1,I49/(#REF!/#REF!)))</f>
        <v>#REF!</v>
      </c>
      <c r="J50" s="135"/>
      <c r="K50" s="130" t="e">
        <f>IF(G50="","",#REF!/'E.2 Datenblatt EZE = FVA'!$BA12)</f>
        <v>#REF!</v>
      </c>
      <c r="L50" s="131" t="e">
        <f>IF(H50="","",#REF!/'E.2 Datenblatt EZE = FVA'!$BA12)</f>
        <v>#REF!</v>
      </c>
      <c r="M50" s="131" t="e">
        <f>IF(I50="","",#REF!/'E.2 Datenblatt EZE = FVA'!$BA12)</f>
        <v>#REF!</v>
      </c>
      <c r="N50" s="135" t="e">
        <f t="shared" si="3"/>
        <v>#REF!</v>
      </c>
    </row>
    <row r="51" spans="2:14" x14ac:dyDescent="0.2">
      <c r="B51" s="119">
        <v>22</v>
      </c>
      <c r="C51" s="112" t="e">
        <f>#REF!</f>
        <v>#REF!</v>
      </c>
      <c r="D51" s="107" t="e">
        <f>#REF!</f>
        <v>#REF!</v>
      </c>
      <c r="E51" s="108" t="e">
        <f>#REF!</f>
        <v>#REF!</v>
      </c>
      <c r="F51" s="109" t="e">
        <f t="shared" si="2"/>
        <v>#REF!</v>
      </c>
      <c r="G51" s="140" t="e">
        <f>IF(C51="","",C51*$H$3)</f>
        <v>#REF!</v>
      </c>
      <c r="H51" s="141" t="e">
        <f>IF(D51="","",D51*$H$3)</f>
        <v>#REF!</v>
      </c>
      <c r="I51" s="141" t="e">
        <f>IF(E51="","",E51*$H$3)</f>
        <v>#REF!</v>
      </c>
      <c r="J51" s="142" t="e">
        <f>SUM(G51:I51)</f>
        <v>#REF!</v>
      </c>
      <c r="K51" s="140" t="e">
        <f>IF(G51="","",G51*$H$3)</f>
        <v>#REF!</v>
      </c>
      <c r="L51" s="141" t="e">
        <f>IF(H51="","",H51*$H$3)</f>
        <v>#REF!</v>
      </c>
      <c r="M51" s="141" t="e">
        <f>IF(I51="","",I51*$H$3)</f>
        <v>#REF!</v>
      </c>
      <c r="N51" s="142" t="e">
        <f t="shared" si="3"/>
        <v>#REF!</v>
      </c>
    </row>
    <row r="52" spans="2:14" x14ac:dyDescent="0.2">
      <c r="B52" s="120"/>
      <c r="C52" s="111" t="e">
        <f>#REF!</f>
        <v>#REF!</v>
      </c>
      <c r="D52" s="104" t="e">
        <f>#REF!</f>
        <v>#REF!</v>
      </c>
      <c r="E52" s="105" t="e">
        <f>#REF!</f>
        <v>#REF!</v>
      </c>
      <c r="F52" s="106" t="e">
        <f>SUM(C52:E52)</f>
        <v>#REF!</v>
      </c>
      <c r="G52" s="130" t="e">
        <f>IF(C52="","",MIN(1,G51/(#REF!/#REF!)))</f>
        <v>#REF!</v>
      </c>
      <c r="H52" s="131" t="e">
        <f>IF(D52="","",MIN(1,H51/(#REF!/#REF!)))</f>
        <v>#REF!</v>
      </c>
      <c r="I52" s="131" t="e">
        <f>IF(E52="","",MIN(1,I51/(#REF!/#REF!)))</f>
        <v>#REF!</v>
      </c>
      <c r="J52" s="135"/>
      <c r="K52" s="130" t="e">
        <f>IF(G52="","",#REF!/'E.2 Datenblatt EZE = FVA'!#REF!)</f>
        <v>#REF!</v>
      </c>
      <c r="L52" s="131" t="e">
        <f>IF(H52="","",#REF!/'E.2 Datenblatt EZE = FVA'!#REF!)</f>
        <v>#REF!</v>
      </c>
      <c r="M52" s="131" t="e">
        <f>IF(I52="","",#REF!/'E.2 Datenblatt EZE = FVA'!#REF!)</f>
        <v>#REF!</v>
      </c>
      <c r="N52" s="135" t="e">
        <f t="shared" si="3"/>
        <v>#REF!</v>
      </c>
    </row>
    <row r="53" spans="2:14" x14ac:dyDescent="0.2">
      <c r="B53" s="119">
        <v>23</v>
      </c>
      <c r="C53" s="112" t="e">
        <f>#REF!</f>
        <v>#REF!</v>
      </c>
      <c r="D53" s="107" t="e">
        <f>#REF!</f>
        <v>#REF!</v>
      </c>
      <c r="E53" s="108" t="e">
        <f>#REF!</f>
        <v>#REF!</v>
      </c>
      <c r="F53" s="109" t="e">
        <f t="shared" si="2"/>
        <v>#REF!</v>
      </c>
      <c r="G53" s="140" t="e">
        <f>IF(C53="","",C53*$H$3)</f>
        <v>#REF!</v>
      </c>
      <c r="H53" s="141" t="e">
        <f>IF(D53="","",D53*$H$3)</f>
        <v>#REF!</v>
      </c>
      <c r="I53" s="141" t="e">
        <f>IF(E53="","",E53*$H$3)</f>
        <v>#REF!</v>
      </c>
      <c r="J53" s="142" t="e">
        <f>SUM(G53:I53)</f>
        <v>#REF!</v>
      </c>
      <c r="K53" s="140" t="e">
        <f>IF(G53="","",G53*$H$3)</f>
        <v>#REF!</v>
      </c>
      <c r="L53" s="141" t="e">
        <f>IF(H53="","",H53*$H$3)</f>
        <v>#REF!</v>
      </c>
      <c r="M53" s="141" t="e">
        <f>IF(I53="","",I53*$H$3)</f>
        <v>#REF!</v>
      </c>
      <c r="N53" s="142" t="e">
        <f t="shared" si="3"/>
        <v>#REF!</v>
      </c>
    </row>
    <row r="54" spans="2:14" x14ac:dyDescent="0.2">
      <c r="B54" s="120"/>
      <c r="C54" s="111" t="e">
        <f>#REF!</f>
        <v>#REF!</v>
      </c>
      <c r="D54" s="104" t="e">
        <f>#REF!</f>
        <v>#REF!</v>
      </c>
      <c r="E54" s="105" t="e">
        <f>#REF!</f>
        <v>#REF!</v>
      </c>
      <c r="F54" s="106" t="e">
        <f t="shared" si="2"/>
        <v>#REF!</v>
      </c>
      <c r="G54" s="130" t="e">
        <f>IF(C54="","",MIN(1,G53/(#REF!/#REF!)))</f>
        <v>#REF!</v>
      </c>
      <c r="H54" s="131" t="e">
        <f>IF(D54="","",MIN(1,H53/(#REF!/#REF!)))</f>
        <v>#REF!</v>
      </c>
      <c r="I54" s="131" t="e">
        <f>IF(E54="","",MIN(1,I53/(#REF!/#REF!)))</f>
        <v>#REF!</v>
      </c>
      <c r="J54" s="135"/>
      <c r="K54" s="130" t="e">
        <f>IF(G54="","",#REF!/'E.2 Datenblatt EZE = FVA'!#REF!)</f>
        <v>#REF!</v>
      </c>
      <c r="L54" s="131" t="e">
        <f>IF(H54="","",#REF!/'E.2 Datenblatt EZE = FVA'!#REF!)</f>
        <v>#REF!</v>
      </c>
      <c r="M54" s="131" t="e">
        <f>IF(I54="","",#REF!/'E.2 Datenblatt EZE = FVA'!#REF!)</f>
        <v>#REF!</v>
      </c>
      <c r="N54" s="135" t="e">
        <f t="shared" si="3"/>
        <v>#REF!</v>
      </c>
    </row>
    <row r="55" spans="2:14" x14ac:dyDescent="0.2">
      <c r="B55" s="119">
        <v>24</v>
      </c>
      <c r="C55" s="112" t="e">
        <f>#REF!</f>
        <v>#REF!</v>
      </c>
      <c r="D55" s="107" t="e">
        <f>#REF!</f>
        <v>#REF!</v>
      </c>
      <c r="E55" s="108" t="e">
        <f>#REF!</f>
        <v>#REF!</v>
      </c>
      <c r="F55" s="109" t="e">
        <f t="shared" si="2"/>
        <v>#REF!</v>
      </c>
      <c r="G55" s="140" t="e">
        <f>IF(C55="","",C55*$H$3)</f>
        <v>#REF!</v>
      </c>
      <c r="H55" s="141" t="e">
        <f>IF(D55="","",D55*$H$3)</f>
        <v>#REF!</v>
      </c>
      <c r="I55" s="141" t="e">
        <f>IF(E55="","",E55*$H$3)</f>
        <v>#REF!</v>
      </c>
      <c r="J55" s="142" t="e">
        <f>SUM(G55:I55)</f>
        <v>#REF!</v>
      </c>
      <c r="K55" s="140" t="e">
        <f>IF(G55="","",G55*$H$3)</f>
        <v>#REF!</v>
      </c>
      <c r="L55" s="141" t="e">
        <f>IF(H55="","",H55*$H$3)</f>
        <v>#REF!</v>
      </c>
      <c r="M55" s="141" t="e">
        <f>IF(I55="","",I55*$H$3)</f>
        <v>#REF!</v>
      </c>
      <c r="N55" s="142" t="e">
        <f t="shared" si="3"/>
        <v>#REF!</v>
      </c>
    </row>
    <row r="56" spans="2:14" x14ac:dyDescent="0.2">
      <c r="B56" s="120"/>
      <c r="C56" s="111" t="e">
        <f>#REF!</f>
        <v>#REF!</v>
      </c>
      <c r="D56" s="104" t="e">
        <f>#REF!</f>
        <v>#REF!</v>
      </c>
      <c r="E56" s="105" t="e">
        <f>#REF!</f>
        <v>#REF!</v>
      </c>
      <c r="F56" s="106" t="e">
        <f>SUM(C56:E56)</f>
        <v>#REF!</v>
      </c>
      <c r="G56" s="130" t="e">
        <f>IF(C56="","",MIN(1,G55/(#REF!/#REF!)))</f>
        <v>#REF!</v>
      </c>
      <c r="H56" s="131" t="e">
        <f>IF(D56="","",MIN(1,H55/(#REF!/#REF!)))</f>
        <v>#REF!</v>
      </c>
      <c r="I56" s="131" t="e">
        <f>IF(E56="","",MIN(1,I55/(#REF!/#REF!)))</f>
        <v>#REF!</v>
      </c>
      <c r="J56" s="135"/>
      <c r="K56" s="130" t="e">
        <f>IF(G56="","",#REF!/'E.2 Datenblatt EZE = FVA'!$BA16)</f>
        <v>#REF!</v>
      </c>
      <c r="L56" s="131" t="e">
        <f>IF(H56="","",#REF!/'E.2 Datenblatt EZE = FVA'!$BA16)</f>
        <v>#REF!</v>
      </c>
      <c r="M56" s="131" t="e">
        <f>IF(I56="","",#REF!/'E.2 Datenblatt EZE = FVA'!$BA16)</f>
        <v>#REF!</v>
      </c>
      <c r="N56" s="135" t="e">
        <f t="shared" si="3"/>
        <v>#REF!</v>
      </c>
    </row>
    <row r="57" spans="2:14" x14ac:dyDescent="0.2">
      <c r="B57" s="119">
        <v>25</v>
      </c>
      <c r="C57" s="112" t="e">
        <f>#REF!</f>
        <v>#REF!</v>
      </c>
      <c r="D57" s="107" t="e">
        <f>#REF!</f>
        <v>#REF!</v>
      </c>
      <c r="E57" s="108" t="e">
        <f>#REF!</f>
        <v>#REF!</v>
      </c>
      <c r="F57" s="109" t="e">
        <f t="shared" si="2"/>
        <v>#REF!</v>
      </c>
      <c r="G57" s="140" t="e">
        <f>IF(C57="","",C57*$H$3)</f>
        <v>#REF!</v>
      </c>
      <c r="H57" s="141" t="e">
        <f>IF(D57="","",D57*$H$3)</f>
        <v>#REF!</v>
      </c>
      <c r="I57" s="141" t="e">
        <f>IF(E57="","",E57*$H$3)</f>
        <v>#REF!</v>
      </c>
      <c r="J57" s="142" t="e">
        <f>SUM(G57:I57)</f>
        <v>#REF!</v>
      </c>
      <c r="K57" s="140" t="e">
        <f>IF(G57="","",G57*$H$3)</f>
        <v>#REF!</v>
      </c>
      <c r="L57" s="141" t="e">
        <f>IF(H57="","",H57*$H$3)</f>
        <v>#REF!</v>
      </c>
      <c r="M57" s="141" t="e">
        <f>IF(I57="","",I57*$H$3)</f>
        <v>#REF!</v>
      </c>
      <c r="N57" s="142" t="e">
        <f t="shared" si="3"/>
        <v>#REF!</v>
      </c>
    </row>
    <row r="58" spans="2:14" x14ac:dyDescent="0.2">
      <c r="B58" s="120"/>
      <c r="C58" s="111" t="e">
        <f>#REF!</f>
        <v>#REF!</v>
      </c>
      <c r="D58" s="104" t="e">
        <f>#REF!</f>
        <v>#REF!</v>
      </c>
      <c r="E58" s="105" t="e">
        <f>#REF!</f>
        <v>#REF!</v>
      </c>
      <c r="F58" s="106" t="e">
        <f t="shared" si="2"/>
        <v>#REF!</v>
      </c>
      <c r="G58" s="130" t="e">
        <f>IF(C58="","",MIN(1,G57/(#REF!/#REF!)))</f>
        <v>#REF!</v>
      </c>
      <c r="H58" s="131" t="e">
        <f>IF(D58="","",MIN(1,H57/(#REF!/#REF!)))</f>
        <v>#REF!</v>
      </c>
      <c r="I58" s="131" t="e">
        <f>IF(E58="","",MIN(1,I57/(#REF!/#REF!)))</f>
        <v>#REF!</v>
      </c>
      <c r="J58" s="135"/>
      <c r="K58" s="130" t="e">
        <f>IF(G58="","",#REF!/'E.2 Datenblatt EZE = FVA'!$BA18)</f>
        <v>#REF!</v>
      </c>
      <c r="L58" s="131" t="e">
        <f>IF(H58="","",#REF!/'E.2 Datenblatt EZE = FVA'!$BA18)</f>
        <v>#REF!</v>
      </c>
      <c r="M58" s="131" t="e">
        <f>IF(I58="","",#REF!/'E.2 Datenblatt EZE = FVA'!$BA18)</f>
        <v>#REF!</v>
      </c>
      <c r="N58" s="135" t="e">
        <f t="shared" si="3"/>
        <v>#REF!</v>
      </c>
    </row>
    <row r="59" spans="2:14" x14ac:dyDescent="0.2">
      <c r="B59" s="119">
        <v>26</v>
      </c>
      <c r="C59" s="112" t="e">
        <f>#REF!</f>
        <v>#REF!</v>
      </c>
      <c r="D59" s="107" t="e">
        <f>#REF!</f>
        <v>#REF!</v>
      </c>
      <c r="E59" s="108" t="e">
        <f>#REF!</f>
        <v>#REF!</v>
      </c>
      <c r="F59" s="109" t="e">
        <f t="shared" si="2"/>
        <v>#REF!</v>
      </c>
      <c r="G59" s="140" t="e">
        <f>IF(C59="","",C59*$H$3)</f>
        <v>#REF!</v>
      </c>
      <c r="H59" s="141" t="e">
        <f>IF(D59="","",D59*$H$3)</f>
        <v>#REF!</v>
      </c>
      <c r="I59" s="141" t="e">
        <f>IF(E59="","",E59*$H$3)</f>
        <v>#REF!</v>
      </c>
      <c r="J59" s="142" t="e">
        <f>SUM(G59:I59)</f>
        <v>#REF!</v>
      </c>
      <c r="K59" s="140" t="e">
        <f>IF(G59="","",G59*$H$3)</f>
        <v>#REF!</v>
      </c>
      <c r="L59" s="141" t="e">
        <f>IF(H59="","",H59*$H$3)</f>
        <v>#REF!</v>
      </c>
      <c r="M59" s="141" t="e">
        <f>IF(I59="","",I59*$H$3)</f>
        <v>#REF!</v>
      </c>
      <c r="N59" s="142" t="e">
        <f t="shared" si="3"/>
        <v>#REF!</v>
      </c>
    </row>
    <row r="60" spans="2:14" x14ac:dyDescent="0.2">
      <c r="B60" s="120"/>
      <c r="C60" s="111" t="e">
        <f>#REF!</f>
        <v>#REF!</v>
      </c>
      <c r="D60" s="104" t="e">
        <f>#REF!</f>
        <v>#REF!</v>
      </c>
      <c r="E60" s="105" t="e">
        <f>#REF!</f>
        <v>#REF!</v>
      </c>
      <c r="F60" s="106" t="e">
        <f>SUM(C60:E60)</f>
        <v>#REF!</v>
      </c>
      <c r="G60" s="130" t="e">
        <f>IF(C60="","",MIN(1,G59/(#REF!/#REF!)))</f>
        <v>#REF!</v>
      </c>
      <c r="H60" s="131" t="e">
        <f>IF(D60="","",MIN(1,H59/(#REF!/#REF!)))</f>
        <v>#REF!</v>
      </c>
      <c r="I60" s="131" t="e">
        <f>IF(E60="","",MIN(1,I59/(#REF!/#REF!)))</f>
        <v>#REF!</v>
      </c>
      <c r="J60" s="135"/>
      <c r="K60" s="130" t="e">
        <f>IF(G60="","",#REF!/'E.2 Datenblatt EZE = FVA'!$BA20)</f>
        <v>#REF!</v>
      </c>
      <c r="L60" s="131" t="e">
        <f>IF(H60="","",#REF!/'E.2 Datenblatt EZE = FVA'!$BA20)</f>
        <v>#REF!</v>
      </c>
      <c r="M60" s="131" t="e">
        <f>IF(I60="","",#REF!/'E.2 Datenblatt EZE = FVA'!$BA20)</f>
        <v>#REF!</v>
      </c>
      <c r="N60" s="135" t="e">
        <f t="shared" si="3"/>
        <v>#REF!</v>
      </c>
    </row>
    <row r="61" spans="2:14" x14ac:dyDescent="0.2">
      <c r="B61" s="119">
        <v>27</v>
      </c>
      <c r="C61" s="112" t="e">
        <f>#REF!</f>
        <v>#REF!</v>
      </c>
      <c r="D61" s="107" t="e">
        <f>#REF!</f>
        <v>#REF!</v>
      </c>
      <c r="E61" s="108" t="e">
        <f>#REF!</f>
        <v>#REF!</v>
      </c>
      <c r="F61" s="109" t="e">
        <f t="shared" si="2"/>
        <v>#REF!</v>
      </c>
      <c r="G61" s="140" t="e">
        <f>IF(C61="","",C61*$H$3)</f>
        <v>#REF!</v>
      </c>
      <c r="H61" s="141" t="e">
        <f>IF(D61="","",D61*$H$3)</f>
        <v>#REF!</v>
      </c>
      <c r="I61" s="141" t="e">
        <f>IF(E61="","",E61*$H$3)</f>
        <v>#REF!</v>
      </c>
      <c r="J61" s="142" t="e">
        <f>SUM(G61:I61)</f>
        <v>#REF!</v>
      </c>
      <c r="K61" s="140" t="e">
        <f>IF(G61="","",G61*$H$3)</f>
        <v>#REF!</v>
      </c>
      <c r="L61" s="141" t="e">
        <f>IF(H61="","",H61*$H$3)</f>
        <v>#REF!</v>
      </c>
      <c r="M61" s="141" t="e">
        <f>IF(I61="","",I61*$H$3)</f>
        <v>#REF!</v>
      </c>
      <c r="N61" s="142" t="e">
        <f t="shared" si="3"/>
        <v>#REF!</v>
      </c>
    </row>
    <row r="62" spans="2:14" x14ac:dyDescent="0.2">
      <c r="B62" s="120"/>
      <c r="C62" s="111" t="e">
        <f>#REF!</f>
        <v>#REF!</v>
      </c>
      <c r="D62" s="104" t="e">
        <f>#REF!</f>
        <v>#REF!</v>
      </c>
      <c r="E62" s="105" t="e">
        <f>#REF!</f>
        <v>#REF!</v>
      </c>
      <c r="F62" s="106" t="e">
        <f t="shared" si="2"/>
        <v>#REF!</v>
      </c>
      <c r="G62" s="130" t="e">
        <f>IF(C62="","",MIN(1,G61/(#REF!/#REF!)))</f>
        <v>#REF!</v>
      </c>
      <c r="H62" s="131" t="e">
        <f>IF(D62="","",MIN(1,H61/(#REF!/#REF!)))</f>
        <v>#REF!</v>
      </c>
      <c r="I62" s="131" t="e">
        <f>IF(E62="","",MIN(1,I61/(#REF!/#REF!)))</f>
        <v>#REF!</v>
      </c>
      <c r="J62" s="135"/>
      <c r="K62" s="130" t="e">
        <f>IF(G62="","",#REF!/'E.2 Datenblatt EZE = FVA'!#REF!)</f>
        <v>#REF!</v>
      </c>
      <c r="L62" s="131" t="e">
        <f>IF(H62="","",#REF!/'E.2 Datenblatt EZE = FVA'!#REF!)</f>
        <v>#REF!</v>
      </c>
      <c r="M62" s="131" t="e">
        <f>IF(I62="","",#REF!/'E.2 Datenblatt EZE = FVA'!#REF!)</f>
        <v>#REF!</v>
      </c>
      <c r="N62" s="135" t="e">
        <f t="shared" si="3"/>
        <v>#REF!</v>
      </c>
    </row>
    <row r="63" spans="2:14" x14ac:dyDescent="0.2">
      <c r="B63" s="119">
        <v>28</v>
      </c>
      <c r="C63" s="112" t="e">
        <f>#REF!</f>
        <v>#REF!</v>
      </c>
      <c r="D63" s="107" t="e">
        <f>#REF!</f>
        <v>#REF!</v>
      </c>
      <c r="E63" s="108" t="e">
        <f>#REF!</f>
        <v>#REF!</v>
      </c>
      <c r="F63" s="109" t="e">
        <f t="shared" si="2"/>
        <v>#REF!</v>
      </c>
      <c r="G63" s="140" t="e">
        <f>IF(C63="","",C63*$H$3)</f>
        <v>#REF!</v>
      </c>
      <c r="H63" s="141" t="e">
        <f>IF(D63="","",D63*$H$3)</f>
        <v>#REF!</v>
      </c>
      <c r="I63" s="141" t="e">
        <f>IF(E63="","",E63*$H$3)</f>
        <v>#REF!</v>
      </c>
      <c r="J63" s="142" t="e">
        <f>SUM(G63:I63)</f>
        <v>#REF!</v>
      </c>
      <c r="K63" s="140" t="e">
        <f>IF(G63="","",G63*$H$3)</f>
        <v>#REF!</v>
      </c>
      <c r="L63" s="141" t="e">
        <f>IF(H63="","",H63*$H$3)</f>
        <v>#REF!</v>
      </c>
      <c r="M63" s="141" t="e">
        <f>IF(I63="","",I63*$H$3)</f>
        <v>#REF!</v>
      </c>
      <c r="N63" s="142" t="e">
        <f t="shared" si="3"/>
        <v>#REF!</v>
      </c>
    </row>
    <row r="64" spans="2:14" x14ac:dyDescent="0.2">
      <c r="B64" s="120"/>
      <c r="C64" s="111" t="e">
        <f>#REF!</f>
        <v>#REF!</v>
      </c>
      <c r="D64" s="104" t="e">
        <f>#REF!</f>
        <v>#REF!</v>
      </c>
      <c r="E64" s="105" t="e">
        <f>#REF!</f>
        <v>#REF!</v>
      </c>
      <c r="F64" s="106" t="e">
        <f>SUM(C64:E64)</f>
        <v>#REF!</v>
      </c>
      <c r="G64" s="130" t="e">
        <f>IF(C64="","",MIN(1,G63/(#REF!/#REF!)))</f>
        <v>#REF!</v>
      </c>
      <c r="H64" s="131" t="e">
        <f>IF(D64="","",MIN(1,H63/(#REF!/#REF!)))</f>
        <v>#REF!</v>
      </c>
      <c r="I64" s="131" t="e">
        <f>IF(E64="","",MIN(1,I63/(#REF!/#REF!)))</f>
        <v>#REF!</v>
      </c>
      <c r="J64" s="135"/>
      <c r="K64" s="130" t="e">
        <f>IF(G64="","",#REF!/'E.2 Datenblatt EZE = FVA'!#REF!)</f>
        <v>#REF!</v>
      </c>
      <c r="L64" s="131" t="e">
        <f>IF(H64="","",#REF!/'E.2 Datenblatt EZE = FVA'!#REF!)</f>
        <v>#REF!</v>
      </c>
      <c r="M64" s="131" t="e">
        <f>IF(I64="","",#REF!/'E.2 Datenblatt EZE = FVA'!#REF!)</f>
        <v>#REF!</v>
      </c>
      <c r="N64" s="135" t="e">
        <f t="shared" si="3"/>
        <v>#REF!</v>
      </c>
    </row>
    <row r="65" spans="2:14" x14ac:dyDescent="0.2">
      <c r="B65" s="119">
        <v>29</v>
      </c>
      <c r="C65" s="112" t="e">
        <f>#REF!</f>
        <v>#REF!</v>
      </c>
      <c r="D65" s="107" t="e">
        <f>#REF!</f>
        <v>#REF!</v>
      </c>
      <c r="E65" s="108" t="e">
        <f>#REF!</f>
        <v>#REF!</v>
      </c>
      <c r="F65" s="109" t="e">
        <f t="shared" si="2"/>
        <v>#REF!</v>
      </c>
      <c r="G65" s="140" t="e">
        <f>IF(C65="","",C65*$H$3)</f>
        <v>#REF!</v>
      </c>
      <c r="H65" s="141" t="e">
        <f>IF(D65="","",D65*$H$3)</f>
        <v>#REF!</v>
      </c>
      <c r="I65" s="141" t="e">
        <f>IF(E65="","",E65*$H$3)</f>
        <v>#REF!</v>
      </c>
      <c r="J65" s="142" t="e">
        <f>SUM(G65:I65)</f>
        <v>#REF!</v>
      </c>
      <c r="K65" s="140" t="e">
        <f>IF(G65="","",G65*$H$3)</f>
        <v>#REF!</v>
      </c>
      <c r="L65" s="141" t="e">
        <f>IF(H65="","",H65*$H$3)</f>
        <v>#REF!</v>
      </c>
      <c r="M65" s="141" t="e">
        <f>IF(I65="","",I65*$H$3)</f>
        <v>#REF!</v>
      </c>
      <c r="N65" s="142" t="e">
        <f t="shared" si="3"/>
        <v>#REF!</v>
      </c>
    </row>
    <row r="66" spans="2:14" x14ac:dyDescent="0.2">
      <c r="B66" s="120"/>
      <c r="C66" s="111" t="e">
        <f>#REF!</f>
        <v>#REF!</v>
      </c>
      <c r="D66" s="104" t="e">
        <f>#REF!</f>
        <v>#REF!</v>
      </c>
      <c r="E66" s="105" t="e">
        <f>#REF!</f>
        <v>#REF!</v>
      </c>
      <c r="F66" s="106" t="e">
        <f t="shared" si="2"/>
        <v>#REF!</v>
      </c>
      <c r="G66" s="130" t="e">
        <f>IF(C66="","",MIN(1,G65/(#REF!/#REF!)))</f>
        <v>#REF!</v>
      </c>
      <c r="H66" s="131" t="e">
        <f>IF(D66="","",MIN(1,H65/(#REF!/#REF!)))</f>
        <v>#REF!</v>
      </c>
      <c r="I66" s="131" t="e">
        <f>IF(E66="","",MIN(1,I65/(#REF!/#REF!)))</f>
        <v>#REF!</v>
      </c>
      <c r="J66" s="135"/>
      <c r="K66" s="130" t="e">
        <f>IF(G66="","",#REF!/'E.2 Datenblatt EZE = FVA'!$BA24)</f>
        <v>#REF!</v>
      </c>
      <c r="L66" s="131" t="e">
        <f>IF(H66="","",#REF!/'E.2 Datenblatt EZE = FVA'!$BA24)</f>
        <v>#REF!</v>
      </c>
      <c r="M66" s="131" t="e">
        <f>IF(I66="","",#REF!/'E.2 Datenblatt EZE = FVA'!$BA24)</f>
        <v>#REF!</v>
      </c>
      <c r="N66" s="135" t="e">
        <f t="shared" si="3"/>
        <v>#REF!</v>
      </c>
    </row>
    <row r="67" spans="2:14" x14ac:dyDescent="0.2">
      <c r="B67" s="119">
        <v>30</v>
      </c>
      <c r="C67" s="112" t="e">
        <f>#REF!</f>
        <v>#REF!</v>
      </c>
      <c r="D67" s="107" t="e">
        <f>#REF!</f>
        <v>#REF!</v>
      </c>
      <c r="E67" s="108" t="e">
        <f>#REF!</f>
        <v>#REF!</v>
      </c>
      <c r="F67" s="109" t="e">
        <f t="shared" si="2"/>
        <v>#REF!</v>
      </c>
      <c r="G67" s="140" t="e">
        <f>IF(C67="","",C67*$H$3)</f>
        <v>#REF!</v>
      </c>
      <c r="H67" s="141" t="e">
        <f>IF(D67="","",D67*$H$3)</f>
        <v>#REF!</v>
      </c>
      <c r="I67" s="141" t="e">
        <f>IF(E67="","",E67*$H$3)</f>
        <v>#REF!</v>
      </c>
      <c r="J67" s="142" t="e">
        <f>SUM(G67:I67)</f>
        <v>#REF!</v>
      </c>
      <c r="K67" s="140" t="e">
        <f>IF(G67="","",G67*$H$3)</f>
        <v>#REF!</v>
      </c>
      <c r="L67" s="141" t="e">
        <f>IF(H67="","",H67*$H$3)</f>
        <v>#REF!</v>
      </c>
      <c r="M67" s="141" t="e">
        <f>IF(I67="","",I67*$H$3)</f>
        <v>#REF!</v>
      </c>
      <c r="N67" s="142" t="e">
        <f t="shared" si="3"/>
        <v>#REF!</v>
      </c>
    </row>
    <row r="68" spans="2:14" x14ac:dyDescent="0.2">
      <c r="B68" s="120"/>
      <c r="C68" s="111" t="e">
        <f>#REF!</f>
        <v>#REF!</v>
      </c>
      <c r="D68" s="104" t="e">
        <f>#REF!</f>
        <v>#REF!</v>
      </c>
      <c r="E68" s="105" t="e">
        <f>#REF!</f>
        <v>#REF!</v>
      </c>
      <c r="F68" s="106" t="e">
        <f>SUM(C68:E68)</f>
        <v>#REF!</v>
      </c>
      <c r="G68" s="130" t="e">
        <f>IF(C68="","",MIN(1,G67/(#REF!/#REF!)))</f>
        <v>#REF!</v>
      </c>
      <c r="H68" s="131" t="e">
        <f>IF(D68="","",MIN(1,H67/(#REF!/#REF!)))</f>
        <v>#REF!</v>
      </c>
      <c r="I68" s="131" t="e">
        <f>IF(E68="","",MIN(1,I67/(#REF!/#REF!)))</f>
        <v>#REF!</v>
      </c>
      <c r="J68" s="135"/>
      <c r="K68" s="130" t="e">
        <f>IF(G68="","",#REF!/'E.2 Datenblatt EZE = FVA'!$BA26)</f>
        <v>#REF!</v>
      </c>
      <c r="L68" s="131" t="e">
        <f>IF(H68="","",#REF!/'E.2 Datenblatt EZE = FVA'!$BA26)</f>
        <v>#REF!</v>
      </c>
      <c r="M68" s="131" t="e">
        <f>IF(I68="","",#REF!/'E.2 Datenblatt EZE = FVA'!$BA26)</f>
        <v>#REF!</v>
      </c>
      <c r="N68" s="135" t="e">
        <f t="shared" si="3"/>
        <v>#REF!</v>
      </c>
    </row>
    <row r="69" spans="2:14" x14ac:dyDescent="0.2">
      <c r="B69" s="119">
        <v>31</v>
      </c>
      <c r="C69" s="112" t="e">
        <f>#REF!</f>
        <v>#REF!</v>
      </c>
      <c r="D69" s="107" t="e">
        <f>#REF!</f>
        <v>#REF!</v>
      </c>
      <c r="E69" s="108" t="e">
        <f>#REF!</f>
        <v>#REF!</v>
      </c>
      <c r="F69" s="109" t="e">
        <f t="shared" si="2"/>
        <v>#REF!</v>
      </c>
      <c r="G69" s="140" t="e">
        <f>IF(C69="","",C69*$H$3)</f>
        <v>#REF!</v>
      </c>
      <c r="H69" s="141" t="e">
        <f>IF(D69="","",D69*$H$3)</f>
        <v>#REF!</v>
      </c>
      <c r="I69" s="141" t="e">
        <f>IF(E69="","",E69*$H$3)</f>
        <v>#REF!</v>
      </c>
      <c r="J69" s="142" t="e">
        <f>SUM(G69:I69)</f>
        <v>#REF!</v>
      </c>
      <c r="K69" s="140" t="e">
        <f>IF(G69="","",G69*$H$3)</f>
        <v>#REF!</v>
      </c>
      <c r="L69" s="141" t="e">
        <f>IF(H69="","",H69*$H$3)</f>
        <v>#REF!</v>
      </c>
      <c r="M69" s="141" t="e">
        <f>IF(I69="","",I69*$H$3)</f>
        <v>#REF!</v>
      </c>
      <c r="N69" s="142" t="e">
        <f t="shared" si="3"/>
        <v>#REF!</v>
      </c>
    </row>
    <row r="70" spans="2:14" x14ac:dyDescent="0.2">
      <c r="B70" s="120"/>
      <c r="C70" s="111" t="e">
        <f>#REF!</f>
        <v>#REF!</v>
      </c>
      <c r="D70" s="104" t="e">
        <f>#REF!</f>
        <v>#REF!</v>
      </c>
      <c r="E70" s="105" t="e">
        <f>#REF!</f>
        <v>#REF!</v>
      </c>
      <c r="F70" s="106" t="e">
        <f t="shared" si="2"/>
        <v>#REF!</v>
      </c>
      <c r="G70" s="130" t="e">
        <f>IF(C70="","",MIN(1,G69/(#REF!/#REF!)))</f>
        <v>#REF!</v>
      </c>
      <c r="H70" s="131" t="e">
        <f>IF(D70="","",MIN(1,H69/(#REF!/#REF!)))</f>
        <v>#REF!</v>
      </c>
      <c r="I70" s="131" t="e">
        <f>IF(E70="","",MIN(1,I69/(#REF!/#REF!)))</f>
        <v>#REF!</v>
      </c>
      <c r="J70" s="135"/>
      <c r="K70" s="130" t="e">
        <f>IF(G70="","",#REF!/'E.2 Datenblatt EZE = FVA'!$BA28)</f>
        <v>#REF!</v>
      </c>
      <c r="L70" s="131" t="e">
        <f>IF(H70="","",#REF!/'E.2 Datenblatt EZE = FVA'!$BA28)</f>
        <v>#REF!</v>
      </c>
      <c r="M70" s="131" t="e">
        <f>IF(I70="","",#REF!/'E.2 Datenblatt EZE = FVA'!$BA28)</f>
        <v>#REF!</v>
      </c>
      <c r="N70" s="135" t="e">
        <f t="shared" si="3"/>
        <v>#REF!</v>
      </c>
    </row>
    <row r="71" spans="2:14" x14ac:dyDescent="0.2">
      <c r="B71" s="119">
        <v>32</v>
      </c>
      <c r="C71" s="112" t="e">
        <f>#REF!</f>
        <v>#REF!</v>
      </c>
      <c r="D71" s="107" t="e">
        <f>#REF!</f>
        <v>#REF!</v>
      </c>
      <c r="E71" s="108" t="e">
        <f>#REF!</f>
        <v>#REF!</v>
      </c>
      <c r="F71" s="109" t="e">
        <f t="shared" si="2"/>
        <v>#REF!</v>
      </c>
      <c r="G71" s="140" t="e">
        <f>IF(C71="","",C71*$H$3)</f>
        <v>#REF!</v>
      </c>
      <c r="H71" s="141" t="e">
        <f>IF(D71="","",D71*$H$3)</f>
        <v>#REF!</v>
      </c>
      <c r="I71" s="141" t="e">
        <f>IF(E71="","",E71*$H$3)</f>
        <v>#REF!</v>
      </c>
      <c r="J71" s="142" t="e">
        <f>SUM(G71:I71)</f>
        <v>#REF!</v>
      </c>
      <c r="K71" s="140" t="e">
        <f>IF(G71="","",G71*$H$3)</f>
        <v>#REF!</v>
      </c>
      <c r="L71" s="141" t="e">
        <f>IF(H71="","",H71*$H$3)</f>
        <v>#REF!</v>
      </c>
      <c r="M71" s="141" t="e">
        <f>IF(I71="","",I71*$H$3)</f>
        <v>#REF!</v>
      </c>
      <c r="N71" s="142" t="e">
        <f t="shared" si="3"/>
        <v>#REF!</v>
      </c>
    </row>
    <row r="72" spans="2:14" x14ac:dyDescent="0.2">
      <c r="B72" s="120"/>
      <c r="C72" s="111" t="e">
        <f>#REF!</f>
        <v>#REF!</v>
      </c>
      <c r="D72" s="104" t="e">
        <f>#REF!</f>
        <v>#REF!</v>
      </c>
      <c r="E72" s="105" t="e">
        <f>#REF!</f>
        <v>#REF!</v>
      </c>
      <c r="F72" s="106" t="e">
        <f>SUM(C72:E72)</f>
        <v>#REF!</v>
      </c>
      <c r="G72" s="130" t="e">
        <f>IF(C72="","",MIN(1,G71/(#REF!/#REF!)))</f>
        <v>#REF!</v>
      </c>
      <c r="H72" s="131" t="e">
        <f>IF(D72="","",MIN(1,H71/(#REF!/#REF!)))</f>
        <v>#REF!</v>
      </c>
      <c r="I72" s="131" t="e">
        <f>IF(E72="","",MIN(1,I71/(#REF!/#REF!)))</f>
        <v>#REF!</v>
      </c>
      <c r="J72" s="135"/>
      <c r="K72" s="130" t="e">
        <f>IF(G72="","",#REF!/'E.2 Datenblatt EZE = FVA'!$BA30)</f>
        <v>#REF!</v>
      </c>
      <c r="L72" s="131" t="e">
        <f>IF(H72="","",#REF!/'E.2 Datenblatt EZE = FVA'!$BA30)</f>
        <v>#REF!</v>
      </c>
      <c r="M72" s="131" t="e">
        <f>IF(I72="","",#REF!/'E.2 Datenblatt EZE = FVA'!$BA30)</f>
        <v>#REF!</v>
      </c>
      <c r="N72" s="135" t="e">
        <f t="shared" si="3"/>
        <v>#REF!</v>
      </c>
    </row>
    <row r="73" spans="2:14" x14ac:dyDescent="0.2">
      <c r="B73" s="119">
        <v>33</v>
      </c>
      <c r="C73" s="112" t="e">
        <f>#REF!</f>
        <v>#REF!</v>
      </c>
      <c r="D73" s="107" t="e">
        <f>#REF!</f>
        <v>#REF!</v>
      </c>
      <c r="E73" s="108" t="e">
        <f>#REF!</f>
        <v>#REF!</v>
      </c>
      <c r="F73" s="109" t="e">
        <f t="shared" ref="F73:F90" si="4">SUM(C73:E73)</f>
        <v>#REF!</v>
      </c>
      <c r="G73" s="140" t="e">
        <f>IF(C73="","",C73*$H$3)</f>
        <v>#REF!</v>
      </c>
      <c r="H73" s="141" t="e">
        <f>IF(D73="","",D73*$H$3)</f>
        <v>#REF!</v>
      </c>
      <c r="I73" s="141" t="e">
        <f>IF(E73="","",E73*$H$3)</f>
        <v>#REF!</v>
      </c>
      <c r="J73" s="142" t="e">
        <f>SUM(G73:I73)</f>
        <v>#REF!</v>
      </c>
      <c r="K73" s="140" t="e">
        <f>IF(G73="","",G73*$H$3)</f>
        <v>#REF!</v>
      </c>
      <c r="L73" s="141" t="e">
        <f>IF(H73="","",H73*$H$3)</f>
        <v>#REF!</v>
      </c>
      <c r="M73" s="141" t="e">
        <f>IF(I73="","",I73*$H$3)</f>
        <v>#REF!</v>
      </c>
      <c r="N73" s="142" t="e">
        <f t="shared" ref="N73:N90" si="5">SUM(K73:M73)</f>
        <v>#REF!</v>
      </c>
    </row>
    <row r="74" spans="2:14" x14ac:dyDescent="0.2">
      <c r="B74" s="120"/>
      <c r="C74" s="111" t="e">
        <f>#REF!</f>
        <v>#REF!</v>
      </c>
      <c r="D74" s="104" t="e">
        <f>#REF!</f>
        <v>#REF!</v>
      </c>
      <c r="E74" s="105" t="e">
        <f>#REF!</f>
        <v>#REF!</v>
      </c>
      <c r="F74" s="106" t="e">
        <f t="shared" si="4"/>
        <v>#REF!</v>
      </c>
      <c r="G74" s="130" t="e">
        <f>IF(C74="","",MIN(1,G73/(#REF!/#REF!)))</f>
        <v>#REF!</v>
      </c>
      <c r="H74" s="131" t="e">
        <f>IF(D74="","",MIN(1,H73/(#REF!/#REF!)))</f>
        <v>#REF!</v>
      </c>
      <c r="I74" s="131" t="e">
        <f>IF(E74="","",MIN(1,I73/(#REF!/#REF!)))</f>
        <v>#REF!</v>
      </c>
      <c r="J74" s="135"/>
      <c r="K74" s="130" t="e">
        <f>IF(G74="","",#REF!/'E.2 Datenblatt EZE = FVA'!#REF!)</f>
        <v>#REF!</v>
      </c>
      <c r="L74" s="131" t="e">
        <f>IF(H74="","",#REF!/'E.2 Datenblatt EZE = FVA'!#REF!)</f>
        <v>#REF!</v>
      </c>
      <c r="M74" s="131" t="e">
        <f>IF(I74="","",#REF!/'E.2 Datenblatt EZE = FVA'!#REF!)</f>
        <v>#REF!</v>
      </c>
      <c r="N74" s="135" t="e">
        <f t="shared" si="5"/>
        <v>#REF!</v>
      </c>
    </row>
    <row r="75" spans="2:14" x14ac:dyDescent="0.2">
      <c r="B75" s="119">
        <v>34</v>
      </c>
      <c r="C75" s="112" t="e">
        <f>#REF!</f>
        <v>#REF!</v>
      </c>
      <c r="D75" s="107" t="e">
        <f>#REF!</f>
        <v>#REF!</v>
      </c>
      <c r="E75" s="108" t="e">
        <f>#REF!</f>
        <v>#REF!</v>
      </c>
      <c r="F75" s="109" t="e">
        <f t="shared" si="4"/>
        <v>#REF!</v>
      </c>
      <c r="G75" s="140" t="e">
        <f>IF(C75="","",C75*$H$3)</f>
        <v>#REF!</v>
      </c>
      <c r="H75" s="141" t="e">
        <f>IF(D75="","",D75*$H$3)</f>
        <v>#REF!</v>
      </c>
      <c r="I75" s="141" t="e">
        <f>IF(E75="","",E75*$H$3)</f>
        <v>#REF!</v>
      </c>
      <c r="J75" s="142" t="e">
        <f>SUM(G75:I75)</f>
        <v>#REF!</v>
      </c>
      <c r="K75" s="140" t="e">
        <f>IF(G75="","",G75*$H$3)</f>
        <v>#REF!</v>
      </c>
      <c r="L75" s="141" t="e">
        <f>IF(H75="","",H75*$H$3)</f>
        <v>#REF!</v>
      </c>
      <c r="M75" s="141" t="e">
        <f>IF(I75="","",I75*$H$3)</f>
        <v>#REF!</v>
      </c>
      <c r="N75" s="142" t="e">
        <f t="shared" si="5"/>
        <v>#REF!</v>
      </c>
    </row>
    <row r="76" spans="2:14" x14ac:dyDescent="0.2">
      <c r="B76" s="120"/>
      <c r="C76" s="111" t="e">
        <f>#REF!</f>
        <v>#REF!</v>
      </c>
      <c r="D76" s="104" t="e">
        <f>#REF!</f>
        <v>#REF!</v>
      </c>
      <c r="E76" s="105" t="e">
        <f>#REF!</f>
        <v>#REF!</v>
      </c>
      <c r="F76" s="106" t="e">
        <f>SUM(C76:E76)</f>
        <v>#REF!</v>
      </c>
      <c r="G76" s="130" t="e">
        <f>IF(C76="","",MIN(1,G75/(#REF!/#REF!)))</f>
        <v>#REF!</v>
      </c>
      <c r="H76" s="131" t="e">
        <f>IF(D76="","",MIN(1,H75/(#REF!/#REF!)))</f>
        <v>#REF!</v>
      </c>
      <c r="I76" s="131" t="e">
        <f>IF(E76="","",MIN(1,I75/(#REF!/#REF!)))</f>
        <v>#REF!</v>
      </c>
      <c r="J76" s="135"/>
      <c r="K76" s="130" t="e">
        <f>IF(G76="","",#REF!/'E.2 Datenblatt EZE = FVA'!#REF!)</f>
        <v>#REF!</v>
      </c>
      <c r="L76" s="131" t="e">
        <f>IF(H76="","",#REF!/'E.2 Datenblatt EZE = FVA'!#REF!)</f>
        <v>#REF!</v>
      </c>
      <c r="M76" s="131" t="e">
        <f>IF(I76="","",#REF!/'E.2 Datenblatt EZE = FVA'!#REF!)</f>
        <v>#REF!</v>
      </c>
      <c r="N76" s="135" t="e">
        <f t="shared" si="5"/>
        <v>#REF!</v>
      </c>
    </row>
    <row r="77" spans="2:14" x14ac:dyDescent="0.2">
      <c r="B77" s="119">
        <v>35</v>
      </c>
      <c r="C77" s="112" t="e">
        <f>#REF!</f>
        <v>#REF!</v>
      </c>
      <c r="D77" s="107" t="e">
        <f>#REF!</f>
        <v>#REF!</v>
      </c>
      <c r="E77" s="108" t="e">
        <f>#REF!</f>
        <v>#REF!</v>
      </c>
      <c r="F77" s="109" t="e">
        <f t="shared" si="4"/>
        <v>#REF!</v>
      </c>
      <c r="G77" s="140" t="e">
        <f>IF(C77="","",C77*$H$3)</f>
        <v>#REF!</v>
      </c>
      <c r="H77" s="141" t="e">
        <f>IF(D77="","",D77*$H$3)</f>
        <v>#REF!</v>
      </c>
      <c r="I77" s="141" t="e">
        <f>IF(E77="","",E77*$H$3)</f>
        <v>#REF!</v>
      </c>
      <c r="J77" s="142" t="e">
        <f>SUM(G77:I77)</f>
        <v>#REF!</v>
      </c>
      <c r="K77" s="140" t="e">
        <f>IF(G77="","",G77*$H$3)</f>
        <v>#REF!</v>
      </c>
      <c r="L77" s="141" t="e">
        <f>IF(H77="","",H77*$H$3)</f>
        <v>#REF!</v>
      </c>
      <c r="M77" s="141" t="e">
        <f>IF(I77="","",I77*$H$3)</f>
        <v>#REF!</v>
      </c>
      <c r="N77" s="142" t="e">
        <f t="shared" si="5"/>
        <v>#REF!</v>
      </c>
    </row>
    <row r="78" spans="2:14" x14ac:dyDescent="0.2">
      <c r="B78" s="120"/>
      <c r="C78" s="111" t="e">
        <f>#REF!</f>
        <v>#REF!</v>
      </c>
      <c r="D78" s="104" t="e">
        <f>#REF!</f>
        <v>#REF!</v>
      </c>
      <c r="E78" s="105" t="e">
        <f>#REF!</f>
        <v>#REF!</v>
      </c>
      <c r="F78" s="106" t="e">
        <f t="shared" si="4"/>
        <v>#REF!</v>
      </c>
      <c r="G78" s="130" t="e">
        <f>IF(C78="","",MIN(1,G77/(#REF!/#REF!)))</f>
        <v>#REF!</v>
      </c>
      <c r="H78" s="131" t="e">
        <f>IF(D78="","",MIN(1,H77/(#REF!/#REF!)))</f>
        <v>#REF!</v>
      </c>
      <c r="I78" s="131" t="e">
        <f>IF(E78="","",MIN(1,I77/(#REF!/#REF!)))</f>
        <v>#REF!</v>
      </c>
      <c r="J78" s="135"/>
      <c r="K78" s="130" t="e">
        <f>IF(G78="","",#REF!/'E.2 Datenblatt EZE = FVA'!$BA33)</f>
        <v>#REF!</v>
      </c>
      <c r="L78" s="131" t="e">
        <f>IF(H78="","",#REF!/'E.2 Datenblatt EZE = FVA'!$BA33)</f>
        <v>#REF!</v>
      </c>
      <c r="M78" s="131" t="e">
        <f>IF(I78="","",#REF!/'E.2 Datenblatt EZE = FVA'!$BA33)</f>
        <v>#REF!</v>
      </c>
      <c r="N78" s="135" t="e">
        <f t="shared" si="5"/>
        <v>#REF!</v>
      </c>
    </row>
    <row r="79" spans="2:14" x14ac:dyDescent="0.2">
      <c r="B79" s="119">
        <v>36</v>
      </c>
      <c r="C79" s="112" t="e">
        <f>#REF!</f>
        <v>#REF!</v>
      </c>
      <c r="D79" s="107" t="e">
        <f>#REF!</f>
        <v>#REF!</v>
      </c>
      <c r="E79" s="108" t="e">
        <f>#REF!</f>
        <v>#REF!</v>
      </c>
      <c r="F79" s="109" t="e">
        <f t="shared" si="4"/>
        <v>#REF!</v>
      </c>
      <c r="G79" s="140" t="e">
        <f>IF(C79="","",C79*$H$3)</f>
        <v>#REF!</v>
      </c>
      <c r="H79" s="141" t="e">
        <f>IF(D79="","",D79*$H$3)</f>
        <v>#REF!</v>
      </c>
      <c r="I79" s="141" t="e">
        <f>IF(E79="","",E79*$H$3)</f>
        <v>#REF!</v>
      </c>
      <c r="J79" s="142" t="e">
        <f>SUM(G79:I79)</f>
        <v>#REF!</v>
      </c>
      <c r="K79" s="140" t="e">
        <f>IF(G79="","",G79*$H$3)</f>
        <v>#REF!</v>
      </c>
      <c r="L79" s="141" t="e">
        <f>IF(H79="","",H79*$H$3)</f>
        <v>#REF!</v>
      </c>
      <c r="M79" s="141" t="e">
        <f>IF(I79="","",I79*$H$3)</f>
        <v>#REF!</v>
      </c>
      <c r="N79" s="142" t="e">
        <f t="shared" si="5"/>
        <v>#REF!</v>
      </c>
    </row>
    <row r="80" spans="2:14" x14ac:dyDescent="0.2">
      <c r="B80" s="120"/>
      <c r="C80" s="111" t="e">
        <f>#REF!</f>
        <v>#REF!</v>
      </c>
      <c r="D80" s="104" t="e">
        <f>#REF!</f>
        <v>#REF!</v>
      </c>
      <c r="E80" s="105" t="e">
        <f>#REF!</f>
        <v>#REF!</v>
      </c>
      <c r="F80" s="106" t="e">
        <f>SUM(C80:E80)</f>
        <v>#REF!</v>
      </c>
      <c r="G80" s="130" t="e">
        <f>IF(C80="","",MIN(1,G79/(#REF!/#REF!)))</f>
        <v>#REF!</v>
      </c>
      <c r="H80" s="131" t="e">
        <f>IF(D80="","",MIN(1,H79/(#REF!/#REF!)))</f>
        <v>#REF!</v>
      </c>
      <c r="I80" s="131" t="e">
        <f>IF(E80="","",MIN(1,I79/(#REF!/#REF!)))</f>
        <v>#REF!</v>
      </c>
      <c r="J80" s="135"/>
      <c r="K80" s="130" t="e">
        <f>IF(G80="","",#REF!/'E.2 Datenblatt EZE = FVA'!$BA35)</f>
        <v>#REF!</v>
      </c>
      <c r="L80" s="131" t="e">
        <f>IF(H80="","",#REF!/'E.2 Datenblatt EZE = FVA'!$BA35)</f>
        <v>#REF!</v>
      </c>
      <c r="M80" s="131" t="e">
        <f>IF(I80="","",#REF!/'E.2 Datenblatt EZE = FVA'!$BA35)</f>
        <v>#REF!</v>
      </c>
      <c r="N80" s="135" t="e">
        <f t="shared" si="5"/>
        <v>#REF!</v>
      </c>
    </row>
    <row r="81" spans="1:14" x14ac:dyDescent="0.2">
      <c r="B81" s="119">
        <v>37</v>
      </c>
      <c r="C81" s="112" t="e">
        <f>#REF!</f>
        <v>#REF!</v>
      </c>
      <c r="D81" s="107" t="e">
        <f>#REF!</f>
        <v>#REF!</v>
      </c>
      <c r="E81" s="108" t="e">
        <f>#REF!</f>
        <v>#REF!</v>
      </c>
      <c r="F81" s="109" t="e">
        <f t="shared" si="4"/>
        <v>#REF!</v>
      </c>
      <c r="G81" s="140" t="e">
        <f>IF(C81="","",C81*$H$3)</f>
        <v>#REF!</v>
      </c>
      <c r="H81" s="141" t="e">
        <f>IF(D81="","",D81*$H$3)</f>
        <v>#REF!</v>
      </c>
      <c r="I81" s="141" t="e">
        <f>IF(E81="","",E81*$H$3)</f>
        <v>#REF!</v>
      </c>
      <c r="J81" s="142" t="e">
        <f>SUM(G81:I81)</f>
        <v>#REF!</v>
      </c>
      <c r="K81" s="140" t="e">
        <f>IF(G81="","",G81*$H$3)</f>
        <v>#REF!</v>
      </c>
      <c r="L81" s="141" t="e">
        <f>IF(H81="","",H81*$H$3)</f>
        <v>#REF!</v>
      </c>
      <c r="M81" s="141" t="e">
        <f>IF(I81="","",I81*$H$3)</f>
        <v>#REF!</v>
      </c>
      <c r="N81" s="142" t="e">
        <f t="shared" si="5"/>
        <v>#REF!</v>
      </c>
    </row>
    <row r="82" spans="1:14" x14ac:dyDescent="0.2">
      <c r="B82" s="120"/>
      <c r="C82" s="111" t="e">
        <f>#REF!</f>
        <v>#REF!</v>
      </c>
      <c r="D82" s="104" t="e">
        <f>#REF!</f>
        <v>#REF!</v>
      </c>
      <c r="E82" s="105" t="e">
        <f>#REF!</f>
        <v>#REF!</v>
      </c>
      <c r="F82" s="106" t="e">
        <f t="shared" si="4"/>
        <v>#REF!</v>
      </c>
      <c r="G82" s="130" t="e">
        <f>IF(C82="","",MIN(1,G81/(#REF!/#REF!)))</f>
        <v>#REF!</v>
      </c>
      <c r="H82" s="131" t="e">
        <f>IF(D82="","",MIN(1,H81/(#REF!/#REF!)))</f>
        <v>#REF!</v>
      </c>
      <c r="I82" s="131" t="e">
        <f>IF(E82="","",MIN(1,I81/(#REF!/#REF!)))</f>
        <v>#REF!</v>
      </c>
      <c r="J82" s="135"/>
      <c r="K82" s="130" t="e">
        <f>IF(G82="","",#REF!/'E.2 Datenblatt EZE = FVA'!$BA37)</f>
        <v>#REF!</v>
      </c>
      <c r="L82" s="131" t="e">
        <f>IF(H82="","",#REF!/'E.2 Datenblatt EZE = FVA'!$BA37)</f>
        <v>#REF!</v>
      </c>
      <c r="M82" s="131" t="e">
        <f>IF(I82="","",#REF!/'E.2 Datenblatt EZE = FVA'!$BA37)</f>
        <v>#REF!</v>
      </c>
      <c r="N82" s="135" t="e">
        <f t="shared" si="5"/>
        <v>#REF!</v>
      </c>
    </row>
    <row r="83" spans="1:14" x14ac:dyDescent="0.2">
      <c r="B83" s="119">
        <v>38</v>
      </c>
      <c r="C83" s="112" t="e">
        <f>#REF!</f>
        <v>#REF!</v>
      </c>
      <c r="D83" s="107" t="e">
        <f>#REF!</f>
        <v>#REF!</v>
      </c>
      <c r="E83" s="108" t="e">
        <f>#REF!</f>
        <v>#REF!</v>
      </c>
      <c r="F83" s="109" t="e">
        <f t="shared" si="4"/>
        <v>#REF!</v>
      </c>
      <c r="G83" s="140" t="e">
        <f>IF(C83="","",C83*$H$3)</f>
        <v>#REF!</v>
      </c>
      <c r="H83" s="141" t="e">
        <f>IF(D83="","",D83*$H$3)</f>
        <v>#REF!</v>
      </c>
      <c r="I83" s="141" t="e">
        <f>IF(E83="","",E83*$H$3)</f>
        <v>#REF!</v>
      </c>
      <c r="J83" s="142" t="e">
        <f>SUM(G83:I83)</f>
        <v>#REF!</v>
      </c>
      <c r="K83" s="140" t="e">
        <f>IF(G83="","",G83*$H$3)</f>
        <v>#REF!</v>
      </c>
      <c r="L83" s="141" t="e">
        <f>IF(H83="","",H83*$H$3)</f>
        <v>#REF!</v>
      </c>
      <c r="M83" s="141" t="e">
        <f>IF(I83="","",I83*$H$3)</f>
        <v>#REF!</v>
      </c>
      <c r="N83" s="142" t="e">
        <f t="shared" si="5"/>
        <v>#REF!</v>
      </c>
    </row>
    <row r="84" spans="1:14" x14ac:dyDescent="0.2">
      <c r="B84" s="120"/>
      <c r="C84" s="111" t="e">
        <f>#REF!</f>
        <v>#REF!</v>
      </c>
      <c r="D84" s="104" t="e">
        <f>#REF!</f>
        <v>#REF!</v>
      </c>
      <c r="E84" s="105" t="e">
        <f>#REF!</f>
        <v>#REF!</v>
      </c>
      <c r="F84" s="106" t="e">
        <f>SUM(C84:E84)</f>
        <v>#REF!</v>
      </c>
      <c r="G84" s="130" t="e">
        <f>IF(C84="","",MIN(1,G83/(#REF!/#REF!)))</f>
        <v>#REF!</v>
      </c>
      <c r="H84" s="131" t="e">
        <f>IF(D84="","",MIN(1,H83/(#REF!/#REF!)))</f>
        <v>#REF!</v>
      </c>
      <c r="I84" s="131" t="e">
        <f>IF(E84="","",MIN(1,I83/(#REF!/#REF!)))</f>
        <v>#REF!</v>
      </c>
      <c r="J84" s="135"/>
      <c r="K84" s="130" t="e">
        <f>IF(G84="","",#REF!/'E.2 Datenblatt EZE = FVA'!$BA38)</f>
        <v>#REF!</v>
      </c>
      <c r="L84" s="131" t="e">
        <f>IF(H84="","",#REF!/'E.2 Datenblatt EZE = FVA'!$BA38)</f>
        <v>#REF!</v>
      </c>
      <c r="M84" s="131" t="e">
        <f>IF(I84="","",#REF!/'E.2 Datenblatt EZE = FVA'!$BA38)</f>
        <v>#REF!</v>
      </c>
      <c r="N84" s="135" t="e">
        <f t="shared" si="5"/>
        <v>#REF!</v>
      </c>
    </row>
    <row r="85" spans="1:14" x14ac:dyDescent="0.2">
      <c r="B85" s="119">
        <v>39</v>
      </c>
      <c r="C85" s="112" t="e">
        <f>#REF!</f>
        <v>#REF!</v>
      </c>
      <c r="D85" s="107" t="e">
        <f>#REF!</f>
        <v>#REF!</v>
      </c>
      <c r="E85" s="108" t="e">
        <f>#REF!</f>
        <v>#REF!</v>
      </c>
      <c r="F85" s="109" t="e">
        <f t="shared" si="4"/>
        <v>#REF!</v>
      </c>
      <c r="G85" s="140" t="e">
        <f>IF(C85="","",C85*$H$3)</f>
        <v>#REF!</v>
      </c>
      <c r="H85" s="141" t="e">
        <f>IF(D85="","",D85*$H$3)</f>
        <v>#REF!</v>
      </c>
      <c r="I85" s="141" t="e">
        <f>IF(E85="","",E85*$H$3)</f>
        <v>#REF!</v>
      </c>
      <c r="J85" s="142" t="e">
        <f>SUM(G85:I85)</f>
        <v>#REF!</v>
      </c>
      <c r="K85" s="140" t="e">
        <f>IF(G85="","",G85*$H$3)</f>
        <v>#REF!</v>
      </c>
      <c r="L85" s="141" t="e">
        <f>IF(H85="","",H85*$H$3)</f>
        <v>#REF!</v>
      </c>
      <c r="M85" s="141" t="e">
        <f>IF(I85="","",I85*$H$3)</f>
        <v>#REF!</v>
      </c>
      <c r="N85" s="142" t="e">
        <f t="shared" si="5"/>
        <v>#REF!</v>
      </c>
    </row>
    <row r="86" spans="1:14" x14ac:dyDescent="0.2">
      <c r="B86" s="120"/>
      <c r="C86" s="111" t="e">
        <f>#REF!</f>
        <v>#REF!</v>
      </c>
      <c r="D86" s="104" t="e">
        <f>#REF!</f>
        <v>#REF!</v>
      </c>
      <c r="E86" s="105" t="e">
        <f>#REF!</f>
        <v>#REF!</v>
      </c>
      <c r="F86" s="106" t="e">
        <f t="shared" si="4"/>
        <v>#REF!</v>
      </c>
      <c r="G86" s="130" t="e">
        <f>IF(C86="","",MIN(1,G85/(#REF!/#REF!)))</f>
        <v>#REF!</v>
      </c>
      <c r="H86" s="131" t="e">
        <f>IF(D86="","",MIN(1,H85/(#REF!/#REF!)))</f>
        <v>#REF!</v>
      </c>
      <c r="I86" s="131" t="e">
        <f>IF(E86="","",MIN(1,I85/(#REF!/#REF!)))</f>
        <v>#REF!</v>
      </c>
      <c r="J86" s="135"/>
      <c r="K86" s="130" t="e">
        <f>IF(G86="","",#REF!/'E.2 Datenblatt EZE = FVA'!$BA40)</f>
        <v>#REF!</v>
      </c>
      <c r="L86" s="131" t="e">
        <f>IF(H86="","",#REF!/'E.2 Datenblatt EZE = FVA'!$BA40)</f>
        <v>#REF!</v>
      </c>
      <c r="M86" s="131" t="e">
        <f>IF(I86="","",#REF!/'E.2 Datenblatt EZE = FVA'!$BA40)</f>
        <v>#REF!</v>
      </c>
      <c r="N86" s="135" t="e">
        <f t="shared" si="5"/>
        <v>#REF!</v>
      </c>
    </row>
    <row r="87" spans="1:14" x14ac:dyDescent="0.2">
      <c r="B87" s="119">
        <v>40</v>
      </c>
      <c r="C87" s="112" t="e">
        <f>#REF!</f>
        <v>#REF!</v>
      </c>
      <c r="D87" s="107" t="e">
        <f>#REF!</f>
        <v>#REF!</v>
      </c>
      <c r="E87" s="108" t="e">
        <f>#REF!</f>
        <v>#REF!</v>
      </c>
      <c r="F87" s="109" t="e">
        <f t="shared" si="4"/>
        <v>#REF!</v>
      </c>
      <c r="G87" s="140" t="e">
        <f>IF(C87="","",C87*$H$3)</f>
        <v>#REF!</v>
      </c>
      <c r="H87" s="141" t="e">
        <f>IF(D87="","",D87*$H$3)</f>
        <v>#REF!</v>
      </c>
      <c r="I87" s="141" t="e">
        <f>IF(E87="","",E87*$H$3)</f>
        <v>#REF!</v>
      </c>
      <c r="J87" s="142" t="e">
        <f>SUM(G87:I87)</f>
        <v>#REF!</v>
      </c>
      <c r="K87" s="140" t="e">
        <f>IF(G87="","",G87*$H$3)</f>
        <v>#REF!</v>
      </c>
      <c r="L87" s="141" t="e">
        <f>IF(H87="","",H87*$H$3)</f>
        <v>#REF!</v>
      </c>
      <c r="M87" s="141" t="e">
        <f>IF(I87="","",I87*$H$3)</f>
        <v>#REF!</v>
      </c>
      <c r="N87" s="142" t="e">
        <f t="shared" si="5"/>
        <v>#REF!</v>
      </c>
    </row>
    <row r="88" spans="1:14" ht="13.5" thickBot="1" x14ac:dyDescent="0.25">
      <c r="A88" s="128"/>
      <c r="B88" s="121"/>
      <c r="C88" s="111" t="e">
        <f>#REF!</f>
        <v>#REF!</v>
      </c>
      <c r="D88" s="104" t="e">
        <f>#REF!</f>
        <v>#REF!</v>
      </c>
      <c r="E88" s="105" t="e">
        <f>#REF!</f>
        <v>#REF!</v>
      </c>
      <c r="F88" s="106" t="e">
        <f>SUM(C88:E88)</f>
        <v>#REF!</v>
      </c>
      <c r="G88" s="130" t="e">
        <f>IF(C88="","",MIN(1,G87/(#REF!/#REF!)))</f>
        <v>#REF!</v>
      </c>
      <c r="H88" s="131" t="e">
        <f>IF(D88="","",MIN(1,H87/(#REF!/#REF!)))</f>
        <v>#REF!</v>
      </c>
      <c r="I88" s="131" t="e">
        <f>IF(E88="","",MIN(1,I87/(#REF!/#REF!)))</f>
        <v>#REF!</v>
      </c>
      <c r="J88" s="135"/>
      <c r="K88" s="130" t="e">
        <f>IF(G88="","",#REF!/'E.2 Datenblatt EZE = FVA'!$BA43)</f>
        <v>#REF!</v>
      </c>
      <c r="L88" s="131" t="e">
        <f>IF(H88="","",#REF!/'E.2 Datenblatt EZE = FVA'!$BA43)</f>
        <v>#REF!</v>
      </c>
      <c r="M88" s="131" t="e">
        <f>IF(I88="","",#REF!/'E.2 Datenblatt EZE = FVA'!$BA43)</f>
        <v>#REF!</v>
      </c>
      <c r="N88" s="135" t="e">
        <f t="shared" si="5"/>
        <v>#REF!</v>
      </c>
    </row>
    <row r="89" spans="1:14" x14ac:dyDescent="0.2">
      <c r="A89" s="4411" t="s">
        <v>277</v>
      </c>
      <c r="B89" s="122" t="s">
        <v>276</v>
      </c>
      <c r="C89" s="123">
        <f>SUM(C9,C11,C13,C15,C17,C19,C21,C23,C25,C27,C29,C31,C33,C35,C37,C39,C41,C43,C45,C47)</f>
        <v>0</v>
      </c>
      <c r="D89" s="94">
        <f>SUM(D9,D11,D13,D15,D17,D19,D21,D23,D25,D27,D29,D31,D33,D35,D37,D39,D41,D43,D45,D47)</f>
        <v>0</v>
      </c>
      <c r="E89" s="94">
        <f>SUM(E9,E11,E13,E15,E17,E19,E21,E23,E25,E27,E29,E31,E33,E35,E37,E39,E41,E43,E45,E47)</f>
        <v>0</v>
      </c>
      <c r="F89" s="97">
        <f t="shared" si="4"/>
        <v>0</v>
      </c>
      <c r="G89" s="93">
        <f>SUM(G9,G11,G13,G15,G17,G19,G21,G23,G25,G27,G29,G31,G33,G35,G37,G39,G41,G43,G45,G47)</f>
        <v>0</v>
      </c>
      <c r="H89" s="94">
        <f>SUM(H9,H11,H13,H15,H17,H19,H21,H23,H25,H27,H29,H31,H33,H35,H37,H39,H41,H43,H45,H47)</f>
        <v>0</v>
      </c>
      <c r="I89" s="94">
        <f>SUM(I9,I11,I13,I15,I17,I19,I21,I23,I25,I27,I29,I31,I33,I35,I37,I39,I41,I43,I45,I47)</f>
        <v>0</v>
      </c>
      <c r="J89" s="97">
        <f>SUM(G89:I89)</f>
        <v>0</v>
      </c>
      <c r="K89" s="93">
        <f>SUM(K9,K11,K13,K15,K17,K19,K21,K23,K25,K27,K29,K31,K33,K35,K37,K39,K41,K43,K45,K47)</f>
        <v>0</v>
      </c>
      <c r="L89" s="94">
        <f>SUM(L9,L11,L13,L15,L17,L19,L21,L23,L25,L27,L29,L31,L33,L35,L37,L39,L41,L43,L45,L47)</f>
        <v>0</v>
      </c>
      <c r="M89" s="94">
        <f>SUM(M9,M11,M13,M15,M17,M19,M21,M23,M25,M27,M29,M31,M33,M35,M37,M39,M41,M43,M45,M47)</f>
        <v>0</v>
      </c>
      <c r="N89" s="97">
        <f t="shared" si="5"/>
        <v>0</v>
      </c>
    </row>
    <row r="90" spans="1:14" x14ac:dyDescent="0.2">
      <c r="A90" s="4412"/>
      <c r="B90" s="124" t="s">
        <v>275</v>
      </c>
      <c r="C90" s="125" t="e">
        <f>SUM(C49,C51,C53,C55,C57,C59,C61,C63,C65,C67,C69,C71,C73,C75,C77,C79,C81,C83,C85,C87)</f>
        <v>#REF!</v>
      </c>
      <c r="D90" s="96" t="e">
        <f>SUM(D49,D51,D53,D55,D57,D59,D61,D63,D65,D67,D69,D71,D73,D75,D77,D79,D81,D83,D85,D87)</f>
        <v>#REF!</v>
      </c>
      <c r="E90" s="96" t="e">
        <f>SUM(E49,E51,E53,E55,E57,E59,E61,E63,E65,E67,E69,E71,E73,E75,E77,E79,E81,E83,E85,E87)</f>
        <v>#REF!</v>
      </c>
      <c r="F90" s="98" t="e">
        <f t="shared" si="4"/>
        <v>#REF!</v>
      </c>
      <c r="G90" s="95" t="e">
        <f>SUM(G49,G51,G53,G55,G57,G59,G61,G63,G65,G67,G69,G71,G73,G75,G77,G79,G81,G83,G85,G87)</f>
        <v>#REF!</v>
      </c>
      <c r="H90" s="96" t="e">
        <f>SUM(H49,H51,H53,H55,H57,H59,H61,H63,H65,H67,H69,H71,H73,H75,H77,H79,H81,H83,H85,H87)</f>
        <v>#REF!</v>
      </c>
      <c r="I90" s="96" t="e">
        <f>SUM(I49,I51,I53,I55,I57,I59,I61,I63,I65,I67,I69,I71,I73,I75,I77,I79,I81,I83,I85,I87)</f>
        <v>#REF!</v>
      </c>
      <c r="J90" s="98" t="e">
        <f>SUM(G90:I90)</f>
        <v>#REF!</v>
      </c>
      <c r="K90" s="95" t="e">
        <f>SUM(K49,K51,K53,K55,K57,K59,K61,K63,K65,K67,K69,K71,K73,K75,K77,K79,K81,K83,K85,K87)</f>
        <v>#REF!</v>
      </c>
      <c r="L90" s="96" t="e">
        <f>SUM(L49,L51,L53,L55,L57,L59,L61,L63,L65,L67,L69,L71,L73,L75,L77,L79,L81,L83,L85,L87)</f>
        <v>#REF!</v>
      </c>
      <c r="M90" s="96" t="e">
        <f>SUM(M49,M51,M53,M55,M57,M59,M61,M63,M65,M67,M69,M71,M73,M75,M77,M79,M81,M83,M85,M87)</f>
        <v>#REF!</v>
      </c>
      <c r="N90" s="98" t="e">
        <f t="shared" si="5"/>
        <v>#REF!</v>
      </c>
    </row>
    <row r="91" spans="1:14" ht="13.5" thickBot="1" x14ac:dyDescent="0.25">
      <c r="A91" s="4413"/>
      <c r="B91" s="126"/>
      <c r="C91" s="127" t="e">
        <f t="shared" ref="C91:J91" si="6">SUM(C89:C90)</f>
        <v>#REF!</v>
      </c>
      <c r="D91" s="100" t="e">
        <f t="shared" si="6"/>
        <v>#REF!</v>
      </c>
      <c r="E91" s="100" t="e">
        <f t="shared" si="6"/>
        <v>#REF!</v>
      </c>
      <c r="F91" s="99" t="e">
        <f t="shared" si="6"/>
        <v>#REF!</v>
      </c>
      <c r="G91" s="127" t="e">
        <f t="shared" si="6"/>
        <v>#REF!</v>
      </c>
      <c r="H91" s="100" t="e">
        <f t="shared" si="6"/>
        <v>#REF!</v>
      </c>
      <c r="I91" s="100" t="e">
        <f t="shared" si="6"/>
        <v>#REF!</v>
      </c>
      <c r="J91" s="99" t="e">
        <f t="shared" si="6"/>
        <v>#REF!</v>
      </c>
      <c r="K91" s="127" t="e">
        <f>SUM(K89:K90)</f>
        <v>#REF!</v>
      </c>
      <c r="L91" s="100" t="e">
        <f>SUM(L89:L90)</f>
        <v>#REF!</v>
      </c>
      <c r="M91" s="100" t="e">
        <f>SUM(M89:M90)</f>
        <v>#REF!</v>
      </c>
      <c r="N91" s="99" t="e">
        <f>SUM(N89:N90)</f>
        <v>#REF!</v>
      </c>
    </row>
  </sheetData>
  <sheetProtection selectLockedCells="1"/>
  <mergeCells count="10">
    <mergeCell ref="K4:N4"/>
    <mergeCell ref="K5:N5"/>
    <mergeCell ref="K6:N6"/>
    <mergeCell ref="A89:A91"/>
    <mergeCell ref="C4:F4"/>
    <mergeCell ref="C5:F5"/>
    <mergeCell ref="C6:F6"/>
    <mergeCell ref="G4:J4"/>
    <mergeCell ref="G5:J5"/>
    <mergeCell ref="G6:J6"/>
  </mergeCells>
  <phoneticPr fontId="7" type="noConversion"/>
  <conditionalFormatting sqref="C10 C88 C28 C12 C14 C16 C18 C20 C22 C24 C26 C30 C32 C34 C36 C38 C40 C42 C44 C46 C50 C52 C54 C56 C58 C60 C62 C64 C66 C68 C70 C72 C74 C76 C78 C80 C82 C84 C86 C48">
    <cfRule type="cellIs" dxfId="4" priority="1" stopIfTrue="1" operator="lessThan">
      <formula>$C9</formula>
    </cfRule>
  </conditionalFormatting>
  <conditionalFormatting sqref="D10 D88 D28 D12 D14 D16 D18 D20 D22 D24 D26 D30 D32 D34 D36 D38 D40 D42 D44 D46 D50 D52 D54 D56 D58 D60 D62 D64 D66 D68 D70 D72 D74 D76 D78 D80 D82 D84 D86 D48">
    <cfRule type="cellIs" dxfId="3" priority="2" stopIfTrue="1" operator="lessThan">
      <formula>$D9</formula>
    </cfRule>
  </conditionalFormatting>
  <conditionalFormatting sqref="E10 E88 E28 E12 E14 E16 E18 E20 E22 E24 E26 E30 E32 E34 E36 E38 E40 E42 E44 E46 E50 E52 E54 E56 E58 E60 E62 E64 E66 E68 E70 E72 E74 E76 E78 E80 E82 E84 E86 E48">
    <cfRule type="cellIs" dxfId="2" priority="3" stopIfTrue="1" operator="lessThan">
      <formula>$E9</formula>
    </cfRule>
  </conditionalFormatting>
  <conditionalFormatting sqref="F10 F88 F12 F16 F18 F20 F22 F24 F26 F28 F30 F32 F34 F36 F38 F40 F42 F44 F46 F48 F50 F52 F54 F56 F58 F60 F62 F64 F66 F68 F70 F72 F74 F76 F78 F80 F82 F84 F86 F14">
    <cfRule type="cellIs" dxfId="1" priority="4" stopIfTrue="1" operator="lessThan">
      <formula>$F9</formula>
    </cfRule>
  </conditionalFormatting>
  <conditionalFormatting sqref="G10:I10 G12:I12 G14:I14 G16:I16 G18:I18 G20:I20 G22:I22 G24:I24 G26:I26 G28:I28 G30:I30 G32:I32 G34:I34 G36:I36 G38:I38 G40:I40 G42:I42 G44:I44 G46:I46 G48:I48 G86:I86 G50:I50 G52:I52 G54:I54 G56:I56 G58:I58 G60:I60 G62:I62 G64:I64 G66:I66 G68:I68 G70:I70 G72:I72 G74:I74 G76:I76 G78:I78 G80:I80 G82:I82 G84:I84 G88:I88">
    <cfRule type="cellIs" dxfId="0" priority="5" stopIfTrue="1" operator="equal">
      <formula>1</formula>
    </cfRule>
  </conditionalFormatting>
  <pageMargins left="0.78740157480314965" right="0.78740157480314965" top="0.98425196850393704" bottom="0.78740157480314965" header="0.51181102362204722" footer="0.51181102362204722"/>
  <pageSetup paperSize="9" scale="61" orientation="portrait" r:id="rId1"/>
  <headerFooter alignWithMargins="0"/>
  <ignoredErrors>
    <ignoredError sqref="B89" twoDigitTextYear="1"/>
    <ignoredError sqref="G10:I10 K10:M10 G12 H12:M12 G14:M14 G16:M16 G18:M36 G37:M37 F38:M56 F37 F57:M74 F75:M9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indexed="53"/>
  </sheetPr>
  <dimension ref="A1:BF27"/>
  <sheetViews>
    <sheetView showGridLines="0" showRowColHeaders="0" showZeros="0" showOutlineSymbols="0" zoomScaleNormal="100" zoomScaleSheetLayoutView="100" workbookViewId="0">
      <selection activeCell="C26" sqref="C26:W26"/>
    </sheetView>
  </sheetViews>
  <sheetFormatPr baseColWidth="10" defaultRowHeight="12.75" x14ac:dyDescent="0.2"/>
  <cols>
    <col min="1" max="1" width="35.7109375" customWidth="1"/>
    <col min="2" max="44" width="1.7109375" customWidth="1"/>
    <col min="45" max="46" width="1.85546875" customWidth="1"/>
    <col min="47" max="47" width="1.7109375" customWidth="1"/>
    <col min="48" max="48" width="3.85546875" customWidth="1"/>
    <col min="49" max="49" width="2.28515625" customWidth="1"/>
    <col min="50" max="51" width="1.85546875" customWidth="1"/>
    <col min="52" max="52" width="1" customWidth="1"/>
    <col min="53" max="53" width="12.28515625" hidden="1" customWidth="1"/>
    <col min="54" max="54" width="10" customWidth="1"/>
    <col min="55" max="55" width="9.28515625" customWidth="1"/>
    <col min="56" max="56" width="6.5703125" customWidth="1"/>
    <col min="57" max="57" width="2.42578125" customWidth="1"/>
    <col min="58" max="58" width="20.42578125" customWidth="1"/>
    <col min="59" max="59" width="13.28515625" customWidth="1"/>
    <col min="60" max="60" width="6.7109375" customWidth="1"/>
    <col min="61" max="61" width="2.7109375" customWidth="1"/>
  </cols>
  <sheetData>
    <row r="1" spans="2:58" s="1" customFormat="1" ht="18.75" customHeight="1" thickBot="1" x14ac:dyDescent="0.25">
      <c r="B1" s="1198" t="s">
        <v>336</v>
      </c>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c r="AB1" s="1199"/>
      <c r="AC1" s="1199"/>
      <c r="AD1" s="1199"/>
      <c r="AE1" s="1199"/>
      <c r="AF1" s="1199"/>
      <c r="AG1" s="1199"/>
      <c r="AH1" s="1199"/>
      <c r="AI1" s="1199"/>
      <c r="AJ1" s="1199"/>
      <c r="AK1" s="1199"/>
      <c r="AL1" s="1199"/>
      <c r="AM1" s="1199"/>
      <c r="AN1" s="1199"/>
      <c r="AO1" s="1199"/>
      <c r="AP1" s="1199"/>
      <c r="AQ1" s="1199"/>
      <c r="AR1" s="1199"/>
      <c r="AS1" s="1199"/>
      <c r="AT1" s="1199"/>
      <c r="AU1" s="1199"/>
      <c r="AV1" s="1199"/>
      <c r="AW1" s="1199"/>
      <c r="AX1" s="1199"/>
      <c r="AY1" s="1199"/>
      <c r="AZ1" s="1200"/>
    </row>
    <row r="2" spans="2:58" s="1" customFormat="1" ht="18.75" customHeight="1" thickBot="1" x14ac:dyDescent="0.25">
      <c r="B2" s="1212" t="s">
        <v>290</v>
      </c>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213"/>
      <c r="AH2" s="1213"/>
      <c r="AI2" s="1213"/>
      <c r="AJ2" s="1213"/>
      <c r="AK2" s="1213"/>
      <c r="AL2" s="1213"/>
      <c r="AM2" s="1213"/>
      <c r="AN2" s="1213"/>
      <c r="AO2" s="1213"/>
      <c r="AP2" s="1214"/>
      <c r="AQ2" s="1215" t="s">
        <v>25</v>
      </c>
      <c r="AR2" s="1216"/>
      <c r="AS2" s="1216"/>
      <c r="AT2" s="1216"/>
      <c r="AU2" s="1216"/>
      <c r="AV2" s="1216"/>
      <c r="AW2" s="1216"/>
      <c r="AX2" s="1217">
        <f>'E.1 Antragstellung EZA'!AX2</f>
        <v>1</v>
      </c>
      <c r="AY2" s="1217"/>
      <c r="AZ2" s="8"/>
    </row>
    <row r="3" spans="2:58" s="1" customFormat="1" ht="18" customHeight="1" thickBot="1" x14ac:dyDescent="0.25">
      <c r="B3" s="1224" t="s">
        <v>43</v>
      </c>
      <c r="C3" s="1225"/>
      <c r="D3" s="1225"/>
      <c r="E3" s="1225"/>
      <c r="F3" s="1225"/>
      <c r="G3" s="1225"/>
      <c r="H3" s="1225"/>
      <c r="I3" s="1225"/>
      <c r="J3" s="1225"/>
      <c r="K3" s="1225"/>
      <c r="L3" s="1225"/>
      <c r="M3" s="1225"/>
      <c r="N3" s="1225"/>
      <c r="O3" s="1225"/>
      <c r="P3" s="1225"/>
      <c r="Q3" s="182"/>
      <c r="R3" s="1205">
        <f>'E.1 Antragstellung EZA'!AS21</f>
        <v>0</v>
      </c>
      <c r="S3" s="1205"/>
      <c r="T3" s="1205"/>
      <c r="U3" s="1205"/>
      <c r="V3" s="1205"/>
      <c r="W3" s="1205"/>
      <c r="X3" s="1206"/>
      <c r="Y3" s="1233" t="s">
        <v>241</v>
      </c>
      <c r="Z3" s="1234"/>
      <c r="AA3" s="1234"/>
      <c r="AB3" s="1234"/>
      <c r="AC3" s="1234"/>
      <c r="AD3" s="1234"/>
      <c r="AE3" s="1234"/>
      <c r="AF3" s="1234"/>
      <c r="AG3" s="1234"/>
      <c r="AH3" s="1234"/>
      <c r="AI3" s="1234"/>
      <c r="AJ3" s="1234"/>
      <c r="AK3" s="1234"/>
      <c r="AL3" s="1234"/>
      <c r="AM3" s="1234"/>
      <c r="AN3" s="1234"/>
      <c r="AO3" s="1234"/>
      <c r="AP3" s="1234"/>
      <c r="AQ3" s="1234"/>
      <c r="AR3" s="1234"/>
      <c r="AS3" s="1219">
        <f>'E.1 Antragstellung EZA'!R21</f>
        <v>0</v>
      </c>
      <c r="AT3" s="1219"/>
      <c r="AU3" s="1219"/>
      <c r="AV3" s="1218">
        <v>51</v>
      </c>
      <c r="AW3" s="1218"/>
      <c r="AX3" s="1219">
        <f>'E.1 Antragstellung EZA'!W21</f>
        <v>0</v>
      </c>
      <c r="AY3" s="1219"/>
      <c r="AZ3" s="1220"/>
    </row>
    <row r="4" spans="2:58" ht="23.25" customHeight="1" x14ac:dyDescent="0.2">
      <c r="B4" s="956" t="s">
        <v>3</v>
      </c>
      <c r="C4" s="957"/>
      <c r="D4" s="957"/>
      <c r="E4" s="957"/>
      <c r="F4" s="957"/>
      <c r="G4" s="957"/>
      <c r="H4" s="957"/>
      <c r="I4" s="957"/>
      <c r="J4" s="957"/>
      <c r="K4" s="957"/>
      <c r="L4" s="958"/>
      <c r="M4" s="973" t="s">
        <v>4</v>
      </c>
      <c r="N4" s="974"/>
      <c r="O4" s="974"/>
      <c r="P4" s="974"/>
      <c r="Q4" s="974"/>
      <c r="R4" s="974"/>
      <c r="S4" s="974"/>
      <c r="T4" s="974"/>
      <c r="U4" s="974"/>
      <c r="V4" s="974"/>
      <c r="W4" s="974"/>
      <c r="X4" s="974"/>
      <c r="Y4" s="181"/>
      <c r="Z4" s="1228">
        <f>'E.1 Antragstellung EZA'!Z3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c r="BB4" s="1"/>
      <c r="BF4" s="1"/>
    </row>
    <row r="5" spans="2:58" ht="23.25" customHeight="1" x14ac:dyDescent="0.2">
      <c r="B5" s="1221" t="s">
        <v>337</v>
      </c>
      <c r="C5" s="1222"/>
      <c r="D5" s="1222"/>
      <c r="E5" s="1222"/>
      <c r="F5" s="1222"/>
      <c r="G5" s="1222"/>
      <c r="H5" s="1222"/>
      <c r="I5" s="1222"/>
      <c r="J5" s="1222"/>
      <c r="K5" s="1222"/>
      <c r="L5" s="1223"/>
      <c r="M5" s="1202" t="s">
        <v>5</v>
      </c>
      <c r="N5" s="1203"/>
      <c r="O5" s="1203"/>
      <c r="P5" s="1203"/>
      <c r="Q5" s="1203"/>
      <c r="R5" s="1203"/>
      <c r="S5" s="1203"/>
      <c r="T5" s="1203"/>
      <c r="U5" s="1203"/>
      <c r="V5" s="1203"/>
      <c r="W5" s="1203"/>
      <c r="X5" s="1204"/>
      <c r="Y5" s="1226" t="s">
        <v>59</v>
      </c>
      <c r="Z5" s="1227"/>
      <c r="AA5" s="179"/>
      <c r="AB5" s="1232">
        <v>99310</v>
      </c>
      <c r="AC5" s="1232"/>
      <c r="AD5" s="1232"/>
      <c r="AE5" s="1232"/>
      <c r="AF5" s="180"/>
      <c r="AG5" s="1230" t="s">
        <v>0</v>
      </c>
      <c r="AH5" s="1230"/>
      <c r="AI5" s="1230"/>
      <c r="AJ5" s="1230"/>
      <c r="AK5" s="1230"/>
      <c r="AL5" s="1230"/>
      <c r="AM5" s="1230"/>
      <c r="AN5" s="1230"/>
      <c r="AO5" s="1230"/>
      <c r="AP5" s="1230"/>
      <c r="AQ5" s="1230"/>
      <c r="AR5" s="1230"/>
      <c r="AS5" s="1230"/>
      <c r="AT5" s="1230"/>
      <c r="AU5" s="1230"/>
      <c r="AV5" s="1230"/>
      <c r="AW5" s="1230"/>
      <c r="AX5" s="1230"/>
      <c r="AY5" s="1230"/>
      <c r="AZ5" s="1231"/>
      <c r="BB5" s="1"/>
    </row>
    <row r="6" spans="2:58" ht="23.25" customHeight="1" x14ac:dyDescent="0.2">
      <c r="B6" s="970"/>
      <c r="C6" s="971"/>
      <c r="D6" s="971"/>
      <c r="E6" s="971"/>
      <c r="F6" s="971"/>
      <c r="G6" s="971"/>
      <c r="H6" s="971"/>
      <c r="I6" s="971"/>
      <c r="J6" s="971"/>
      <c r="K6" s="971"/>
      <c r="L6" s="972"/>
      <c r="M6" s="1209" t="s">
        <v>28</v>
      </c>
      <c r="N6" s="1210"/>
      <c r="O6" s="1210"/>
      <c r="P6" s="1210"/>
      <c r="Q6" s="1210"/>
      <c r="R6" s="1210"/>
      <c r="S6" s="1210"/>
      <c r="T6" s="1210"/>
      <c r="U6" s="1210"/>
      <c r="V6" s="1210"/>
      <c r="W6" s="1210"/>
      <c r="X6" s="1210"/>
      <c r="Y6" s="178"/>
      <c r="Z6" s="1207">
        <f>'E.1 Antragstellung EZA'!Z5</f>
        <v>0</v>
      </c>
      <c r="AA6" s="1207"/>
      <c r="AB6" s="1207"/>
      <c r="AC6" s="1207"/>
      <c r="AD6" s="1207"/>
      <c r="AE6" s="1207"/>
      <c r="AF6" s="1207"/>
      <c r="AG6" s="1207"/>
      <c r="AH6" s="1207"/>
      <c r="AI6" s="1207"/>
      <c r="AJ6" s="1207"/>
      <c r="AK6" s="1207"/>
      <c r="AL6" s="177"/>
      <c r="AM6" s="1211">
        <f>'E.1 Antragstellung EZA'!AM5</f>
        <v>0</v>
      </c>
      <c r="AN6" s="1211"/>
      <c r="AO6" s="177"/>
      <c r="AP6" s="1207">
        <f>'E.1 Antragstellung EZA'!AP5</f>
        <v>0</v>
      </c>
      <c r="AQ6" s="1207"/>
      <c r="AR6" s="1207"/>
      <c r="AS6" s="1207"/>
      <c r="AT6" s="1207"/>
      <c r="AU6" s="1207"/>
      <c r="AV6" s="1207"/>
      <c r="AW6" s="1207"/>
      <c r="AX6" s="1207"/>
      <c r="AY6" s="1207"/>
      <c r="AZ6" s="1208"/>
    </row>
    <row r="7" spans="2:58" ht="23.25" customHeight="1" x14ac:dyDescent="0.2">
      <c r="B7" s="956" t="s">
        <v>97</v>
      </c>
      <c r="C7" s="964"/>
      <c r="D7" s="964"/>
      <c r="E7" s="964"/>
      <c r="F7" s="964"/>
      <c r="G7" s="964"/>
      <c r="H7" s="964"/>
      <c r="I7" s="964"/>
      <c r="J7" s="964"/>
      <c r="K7" s="964"/>
      <c r="L7" s="965"/>
      <c r="M7" s="1184" t="s">
        <v>29</v>
      </c>
      <c r="N7" s="1185"/>
      <c r="O7" s="1185"/>
      <c r="P7" s="1185"/>
      <c r="Q7" s="1185"/>
      <c r="R7" s="1185"/>
      <c r="S7" s="1185"/>
      <c r="T7" s="1185"/>
      <c r="U7" s="1185"/>
      <c r="V7" s="1185"/>
      <c r="W7" s="1185"/>
      <c r="X7" s="1185"/>
      <c r="Y7" s="183"/>
      <c r="Z7" s="1177" t="e">
        <f>IF($BA$9=1,#REF!,IF($BA$9=2,#REF!,""))</f>
        <v>#REF!</v>
      </c>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7"/>
      <c r="AY7" s="1177"/>
      <c r="AZ7" s="1178"/>
      <c r="BF7" s="1"/>
    </row>
    <row r="8" spans="2:58" ht="23.25" customHeight="1" x14ac:dyDescent="0.2">
      <c r="B8" s="1036"/>
      <c r="C8" s="1179"/>
      <c r="D8" s="1179"/>
      <c r="E8" s="1179"/>
      <c r="F8" s="1179"/>
      <c r="G8" s="1179"/>
      <c r="H8" s="1179"/>
      <c r="I8" s="1179"/>
      <c r="J8" s="1179"/>
      <c r="K8" s="1179"/>
      <c r="L8" s="1180"/>
      <c r="M8" s="946" t="s">
        <v>4</v>
      </c>
      <c r="N8" s="947"/>
      <c r="O8" s="947"/>
      <c r="P8" s="947"/>
      <c r="Q8" s="947"/>
      <c r="R8" s="947"/>
      <c r="S8" s="947"/>
      <c r="T8" s="947"/>
      <c r="U8" s="947"/>
      <c r="V8" s="947"/>
      <c r="W8" s="947"/>
      <c r="X8" s="947"/>
      <c r="Y8" s="184"/>
      <c r="Z8" s="981" t="e">
        <f>IF($BA$9=1,#REF!,IF($BA$9=2,#REF!,""))</f>
        <v>#REF!</v>
      </c>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2"/>
      <c r="BF8" s="148"/>
    </row>
    <row r="9" spans="2:58" ht="23.25" customHeight="1" x14ac:dyDescent="0.2">
      <c r="B9" s="1036"/>
      <c r="C9" s="1179"/>
      <c r="D9" s="1179"/>
      <c r="E9" s="1179"/>
      <c r="F9" s="1179"/>
      <c r="G9" s="1179"/>
      <c r="H9" s="1179"/>
      <c r="I9" s="1179"/>
      <c r="J9" s="1179"/>
      <c r="K9" s="1179"/>
      <c r="L9" s="1180"/>
      <c r="M9" s="946" t="s">
        <v>5</v>
      </c>
      <c r="N9" s="947"/>
      <c r="O9" s="947"/>
      <c r="P9" s="947"/>
      <c r="Q9" s="947"/>
      <c r="R9" s="947"/>
      <c r="S9" s="947"/>
      <c r="T9" s="947"/>
      <c r="U9" s="947"/>
      <c r="V9" s="947"/>
      <c r="W9" s="947"/>
      <c r="X9" s="947"/>
      <c r="Y9" s="1201" t="e">
        <f>IF($BA$9=1,#REF!,IF($BA$9=2,#REF!,""))</f>
        <v>#REF!</v>
      </c>
      <c r="Z9" s="1201"/>
      <c r="AA9" s="179"/>
      <c r="AB9" s="980" t="e">
        <f>IF($BA$9=1,#REF!,IF($BA$9=2,#REF!,""))</f>
        <v>#REF!</v>
      </c>
      <c r="AC9" s="980"/>
      <c r="AD9" s="980"/>
      <c r="AE9" s="980"/>
      <c r="AF9" s="180"/>
      <c r="AG9" s="981" t="e">
        <f>IF($BA$9=1,#REF!,IF($BA$9=2,#REF!,""))</f>
        <v>#REF!</v>
      </c>
      <c r="AH9" s="981"/>
      <c r="AI9" s="981"/>
      <c r="AJ9" s="981"/>
      <c r="AK9" s="981"/>
      <c r="AL9" s="981"/>
      <c r="AM9" s="981"/>
      <c r="AN9" s="981"/>
      <c r="AO9" s="981"/>
      <c r="AP9" s="981"/>
      <c r="AQ9" s="981"/>
      <c r="AR9" s="981"/>
      <c r="AS9" s="981"/>
      <c r="AT9" s="981"/>
      <c r="AU9" s="981"/>
      <c r="AV9" s="981"/>
      <c r="AW9" s="981"/>
      <c r="AX9" s="981"/>
      <c r="AY9" s="981"/>
      <c r="AZ9" s="982"/>
      <c r="BA9" s="13">
        <v>1</v>
      </c>
      <c r="BE9" s="24"/>
    </row>
    <row r="10" spans="2:58" ht="23.25" customHeight="1" thickBot="1" x14ac:dyDescent="0.25">
      <c r="B10" s="1181"/>
      <c r="C10" s="1182"/>
      <c r="D10" s="1182"/>
      <c r="E10" s="1182"/>
      <c r="F10" s="1182"/>
      <c r="G10" s="1182"/>
      <c r="H10" s="1182"/>
      <c r="I10" s="1182"/>
      <c r="J10" s="1182"/>
      <c r="K10" s="1182"/>
      <c r="L10" s="1183"/>
      <c r="M10" s="1186" t="s">
        <v>35</v>
      </c>
      <c r="N10" s="1187"/>
      <c r="O10" s="1187"/>
      <c r="P10" s="1187"/>
      <c r="Q10" s="1187"/>
      <c r="R10" s="1187"/>
      <c r="S10" s="1187"/>
      <c r="T10" s="1187"/>
      <c r="U10" s="1187"/>
      <c r="V10" s="1187"/>
      <c r="W10" s="1187"/>
      <c r="X10" s="1187"/>
      <c r="Y10" s="185"/>
      <c r="Z10" s="1188" t="e">
        <f>IF($BA$9=1,#REF!,IF($BA$9=2,#REF!,""))</f>
        <v>#REF!</v>
      </c>
      <c r="AA10" s="1188"/>
      <c r="AB10" s="1188"/>
      <c r="AC10" s="1188"/>
      <c r="AD10" s="1188"/>
      <c r="AE10" s="1188"/>
      <c r="AF10" s="1188"/>
      <c r="AG10" s="1188"/>
      <c r="AH10" s="1188"/>
      <c r="AI10" s="1188"/>
      <c r="AJ10" s="186"/>
      <c r="AK10" s="1189" t="e">
        <f>IF($BA$9=1,#REF!,IF($BA$9=2,#REF!,""))</f>
        <v>#REF!</v>
      </c>
      <c r="AL10" s="1190"/>
      <c r="AM10" s="1190"/>
      <c r="AN10" s="1190"/>
      <c r="AO10" s="1190"/>
      <c r="AP10" s="1190"/>
      <c r="AQ10" s="1190"/>
      <c r="AR10" s="1190"/>
      <c r="AS10" s="1190"/>
      <c r="AT10" s="1190"/>
      <c r="AU10" s="1190"/>
      <c r="AV10" s="1190"/>
      <c r="AW10" s="1190"/>
      <c r="AX10" s="1190"/>
      <c r="AY10" s="1190"/>
      <c r="AZ10" s="1191"/>
    </row>
    <row r="11" spans="2:58" s="146" customFormat="1" ht="23.25" customHeight="1" thickBot="1" x14ac:dyDescent="0.25">
      <c r="B11" s="1195" t="s">
        <v>339</v>
      </c>
      <c r="C11" s="1196"/>
      <c r="D11" s="1196"/>
      <c r="E11" s="1196"/>
      <c r="F11" s="1196"/>
      <c r="G11" s="1196"/>
      <c r="H11" s="1196"/>
      <c r="I11" s="1196"/>
      <c r="J11" s="1196"/>
      <c r="K11" s="1196"/>
      <c r="L11" s="1197"/>
      <c r="M11" s="1143" t="str">
        <f>" "&amp;'E.0 Netzanschlussbegehren'!T14</f>
        <v xml:space="preserve"> </v>
      </c>
      <c r="N11" s="1143"/>
      <c r="O11" s="1143"/>
      <c r="P11" s="1143"/>
      <c r="Q11" s="1143"/>
      <c r="R11" s="1143"/>
      <c r="S11" s="1143"/>
      <c r="T11" s="1143"/>
      <c r="U11" s="1143"/>
      <c r="V11" s="1143"/>
      <c r="W11" s="1143"/>
      <c r="X11" s="1143"/>
      <c r="Y11" s="176"/>
      <c r="Z11" s="1145">
        <f>'E.0 Netzanschlussbegehren'!AE15</f>
        <v>0</v>
      </c>
      <c r="AA11" s="1145"/>
      <c r="AB11" s="1145"/>
      <c r="AC11" s="1145"/>
      <c r="AD11" s="1145"/>
      <c r="AE11" s="1145"/>
      <c r="AF11" s="1145"/>
      <c r="AG11" s="1144" t="s">
        <v>341</v>
      </c>
      <c r="AH11" s="1144"/>
      <c r="AI11" s="1144"/>
      <c r="AJ11" s="176"/>
      <c r="AK11" s="1145">
        <f>'E.0 Netzanschlussbegehren'!AH15</f>
        <v>0</v>
      </c>
      <c r="AL11" s="1145"/>
      <c r="AM11" s="1145"/>
      <c r="AN11" s="1145"/>
      <c r="AO11" s="1145"/>
      <c r="AP11" s="1145"/>
      <c r="AQ11" s="1145"/>
      <c r="AR11" s="1192" t="s">
        <v>340</v>
      </c>
      <c r="AS11" s="1192"/>
      <c r="AT11" s="1192"/>
      <c r="AU11" s="1192"/>
      <c r="AV11" s="1193"/>
      <c r="AW11" s="1193"/>
      <c r="AX11" s="1193"/>
      <c r="AY11" s="1193"/>
      <c r="AZ11" s="1194"/>
      <c r="BA11" s="150"/>
      <c r="BB11" s="151"/>
    </row>
    <row r="12" spans="2:58" ht="20.25" customHeight="1" thickBot="1" x14ac:dyDescent="0.25">
      <c r="B12" s="1154" t="s">
        <v>338</v>
      </c>
      <c r="C12" s="1155"/>
      <c r="D12" s="1155"/>
      <c r="E12" s="1155"/>
      <c r="F12" s="1155"/>
      <c r="G12" s="1155"/>
      <c r="H12" s="1155"/>
      <c r="I12" s="1155"/>
      <c r="J12" s="1155"/>
      <c r="K12" s="1155"/>
      <c r="L12" s="1156"/>
      <c r="M12" s="1146" t="s">
        <v>98</v>
      </c>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7"/>
      <c r="AN12" s="1147"/>
      <c r="AO12" s="1147"/>
      <c r="AP12" s="1147"/>
      <c r="AQ12" s="1147"/>
      <c r="AR12" s="1147"/>
      <c r="AS12" s="1147"/>
      <c r="AT12" s="1147"/>
      <c r="AU12" s="1147"/>
      <c r="AV12" s="1147"/>
      <c r="AW12" s="1147"/>
      <c r="AX12" s="1147"/>
      <c r="AY12" s="1147"/>
      <c r="AZ12" s="1148"/>
    </row>
    <row r="13" spans="2:58" ht="39" customHeight="1" x14ac:dyDescent="0.2">
      <c r="B13" s="19"/>
      <c r="C13" s="1149" t="s">
        <v>343</v>
      </c>
      <c r="D13" s="1149"/>
      <c r="E13" s="1149"/>
      <c r="F13" s="1149"/>
      <c r="G13" s="1149"/>
      <c r="H13" s="1149"/>
      <c r="I13" s="1149"/>
      <c r="J13" s="1149"/>
      <c r="K13" s="1149"/>
      <c r="L13" s="1149"/>
      <c r="M13" s="1149"/>
      <c r="N13" s="1149"/>
      <c r="O13" s="1149"/>
      <c r="P13" s="1149"/>
      <c r="Q13" s="1149"/>
      <c r="R13" s="1149"/>
      <c r="S13" s="1149"/>
      <c r="T13" s="1149"/>
      <c r="U13" s="1149"/>
      <c r="V13" s="1149"/>
      <c r="W13" s="1149"/>
      <c r="X13" s="1149"/>
      <c r="Y13" s="1149"/>
      <c r="Z13" s="1149"/>
      <c r="AA13" s="1149"/>
      <c r="AB13" s="1149"/>
      <c r="AC13" s="1149"/>
      <c r="AD13" s="1149"/>
      <c r="AE13" s="1149"/>
      <c r="AF13" s="1149"/>
      <c r="AG13" s="1149"/>
      <c r="AH13" s="1149"/>
      <c r="AI13" s="1149"/>
      <c r="AJ13" s="1149"/>
      <c r="AK13" s="1149"/>
      <c r="AL13" s="1149"/>
      <c r="AM13" s="1149"/>
      <c r="AN13" s="1149"/>
      <c r="AO13" s="1149"/>
      <c r="AP13" s="1149"/>
      <c r="AQ13" s="1149"/>
      <c r="AR13" s="1149"/>
      <c r="AS13" s="1149"/>
      <c r="AT13" s="1149"/>
      <c r="AU13" s="1149"/>
      <c r="AV13" s="1149"/>
      <c r="AW13" s="1149"/>
      <c r="AX13" s="1149"/>
      <c r="AY13" s="1149"/>
      <c r="AZ13" s="20"/>
    </row>
    <row r="14" spans="2:58" ht="28.5" customHeight="1" x14ac:dyDescent="0.2">
      <c r="B14" s="18"/>
      <c r="C14" s="1137" t="s">
        <v>342</v>
      </c>
      <c r="D14" s="1137"/>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c r="AU14" s="1137"/>
      <c r="AV14" s="1137"/>
      <c r="AW14" s="1137"/>
      <c r="AX14" s="1137"/>
      <c r="AY14" s="1137"/>
      <c r="AZ14" s="21"/>
    </row>
    <row r="15" spans="2:58" ht="66" customHeight="1" x14ac:dyDescent="0.2">
      <c r="B15" s="18"/>
      <c r="C15" s="1137" t="s">
        <v>344</v>
      </c>
      <c r="D15" s="1137"/>
      <c r="E15" s="1137"/>
      <c r="F15" s="1137"/>
      <c r="G15" s="1137"/>
      <c r="H15" s="1137"/>
      <c r="I15" s="1137"/>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7"/>
      <c r="AL15" s="1137"/>
      <c r="AM15" s="1137"/>
      <c r="AN15" s="1137"/>
      <c r="AO15" s="1137"/>
      <c r="AP15" s="1137"/>
      <c r="AQ15" s="1137"/>
      <c r="AR15" s="1137"/>
      <c r="AS15" s="1137"/>
      <c r="AT15" s="1137"/>
      <c r="AU15" s="1137"/>
      <c r="AV15" s="1137"/>
      <c r="AW15" s="1137"/>
      <c r="AX15" s="1137"/>
      <c r="AY15" s="1137"/>
      <c r="AZ15" s="21"/>
    </row>
    <row r="16" spans="2:58" s="146" customFormat="1" ht="28.5" customHeight="1" x14ac:dyDescent="0.2">
      <c r="B16" s="144"/>
      <c r="C16" s="1137" t="s">
        <v>345</v>
      </c>
      <c r="D16" s="1137"/>
      <c r="E16" s="1137"/>
      <c r="F16" s="1137"/>
      <c r="G16" s="1137"/>
      <c r="H16" s="1137"/>
      <c r="I16" s="1137"/>
      <c r="J16" s="1137"/>
      <c r="K16" s="1137"/>
      <c r="L16" s="1137"/>
      <c r="M16" s="1137"/>
      <c r="N16" s="1137"/>
      <c r="O16" s="1137"/>
      <c r="P16" s="1137"/>
      <c r="Q16" s="1137"/>
      <c r="R16" s="1137"/>
      <c r="S16" s="1137"/>
      <c r="T16" s="1137"/>
      <c r="U16" s="1137"/>
      <c r="V16" s="1137"/>
      <c r="W16" s="1137"/>
      <c r="X16" s="1137"/>
      <c r="Y16" s="1137"/>
      <c r="Z16" s="1137"/>
      <c r="AA16" s="1137"/>
      <c r="AB16" s="1137"/>
      <c r="AC16" s="1137"/>
      <c r="AD16" s="1137"/>
      <c r="AE16" s="1137"/>
      <c r="AF16" s="1137"/>
      <c r="AG16" s="1137"/>
      <c r="AH16" s="1137"/>
      <c r="AI16" s="1137"/>
      <c r="AJ16" s="1137"/>
      <c r="AK16" s="1137"/>
      <c r="AL16" s="1137"/>
      <c r="AM16" s="1137"/>
      <c r="AN16" s="1137"/>
      <c r="AO16" s="1137"/>
      <c r="AP16" s="1137"/>
      <c r="AQ16" s="1137"/>
      <c r="AR16" s="1137"/>
      <c r="AS16" s="1137"/>
      <c r="AT16" s="1137"/>
      <c r="AU16" s="1137"/>
      <c r="AV16" s="1137"/>
      <c r="AW16" s="1137"/>
      <c r="AX16" s="1137"/>
      <c r="AY16" s="1137"/>
      <c r="AZ16" s="21"/>
    </row>
    <row r="17" spans="1:52" ht="66" customHeight="1" x14ac:dyDescent="0.2">
      <c r="A17" s="145"/>
      <c r="B17" s="18"/>
      <c r="C17" s="1137" t="s">
        <v>346</v>
      </c>
      <c r="D17" s="1137"/>
      <c r="E17" s="1137"/>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c r="AU17" s="1137"/>
      <c r="AV17" s="1137"/>
      <c r="AW17" s="1137"/>
      <c r="AX17" s="1137"/>
      <c r="AY17" s="1137"/>
      <c r="AZ17" s="21"/>
    </row>
    <row r="18" spans="1:52" ht="52.5" customHeight="1" x14ac:dyDescent="0.2">
      <c r="B18" s="22"/>
      <c r="C18" s="1157" t="s">
        <v>347</v>
      </c>
      <c r="D18" s="1157"/>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7"/>
      <c r="AB18" s="1157"/>
      <c r="AC18" s="1157"/>
      <c r="AD18" s="1157"/>
      <c r="AE18" s="1157"/>
      <c r="AF18" s="1157"/>
      <c r="AG18" s="1157"/>
      <c r="AH18" s="1157"/>
      <c r="AI18" s="1157"/>
      <c r="AJ18" s="1157"/>
      <c r="AK18" s="1157"/>
      <c r="AL18" s="1157"/>
      <c r="AM18" s="1157"/>
      <c r="AN18" s="1157"/>
      <c r="AO18" s="1157"/>
      <c r="AP18" s="1157"/>
      <c r="AQ18" s="1157"/>
      <c r="AR18" s="1157"/>
      <c r="AS18" s="1157"/>
      <c r="AT18" s="1157"/>
      <c r="AU18" s="1157"/>
      <c r="AV18" s="1157"/>
      <c r="AW18" s="1157"/>
      <c r="AX18" s="1157"/>
      <c r="AY18" s="1157"/>
      <c r="AZ18" s="23"/>
    </row>
    <row r="19" spans="1:52" s="145" customFormat="1" ht="18.75" customHeight="1" x14ac:dyDescent="0.2">
      <c r="B19" s="27"/>
      <c r="C19" s="1158" t="s">
        <v>99</v>
      </c>
      <c r="D19" s="1158"/>
      <c r="E19" s="1158"/>
      <c r="F19" s="1158"/>
      <c r="G19" s="1158"/>
      <c r="H19" s="1158"/>
      <c r="I19" s="1158"/>
      <c r="J19" s="1158"/>
      <c r="K19" s="1158"/>
      <c r="L19" s="1158"/>
      <c r="M19" s="1158"/>
      <c r="N19" s="1158"/>
      <c r="O19" s="1158"/>
      <c r="P19" s="1158"/>
      <c r="Q19" s="1158"/>
      <c r="R19" s="1158"/>
      <c r="S19" s="1158"/>
      <c r="T19" s="1158"/>
      <c r="U19" s="1158"/>
      <c r="V19" s="1159" t="s">
        <v>100</v>
      </c>
      <c r="W19" s="1159"/>
      <c r="X19" s="1159"/>
      <c r="Y19" s="1159"/>
      <c r="Z19" s="1159"/>
      <c r="AA19" s="1159"/>
      <c r="AB19" s="1159"/>
      <c r="AC19" s="1159"/>
      <c r="AD19" s="1159"/>
      <c r="AE19" s="1159"/>
      <c r="AF19" s="1159"/>
      <c r="AG19" s="1159"/>
      <c r="AH19" s="1159"/>
      <c r="AI19" s="1159"/>
      <c r="AJ19" s="1159"/>
      <c r="AK19" s="1159"/>
      <c r="AL19" s="1159"/>
      <c r="AM19" s="1159"/>
      <c r="AN19" s="1159"/>
      <c r="AO19" s="1159"/>
      <c r="AP19" s="1159"/>
      <c r="AQ19" s="1159"/>
      <c r="AR19" s="1159"/>
      <c r="AS19" s="1159"/>
      <c r="AT19" s="1159"/>
      <c r="AU19" s="1159"/>
      <c r="AV19" s="1159"/>
      <c r="AW19" s="1159"/>
      <c r="AX19" s="1159"/>
      <c r="AY19" s="1159"/>
      <c r="AZ19" s="1160"/>
    </row>
    <row r="20" spans="1:52" ht="27" customHeight="1" x14ac:dyDescent="0.2">
      <c r="B20" s="1150"/>
      <c r="C20" s="1151"/>
      <c r="D20" s="1151"/>
      <c r="E20" s="1151"/>
      <c r="F20" s="1141" t="s">
        <v>348</v>
      </c>
      <c r="G20" s="1141"/>
      <c r="H20" s="1141"/>
      <c r="I20" s="1141"/>
      <c r="J20" s="1141"/>
      <c r="K20" s="1141"/>
      <c r="L20" s="1141"/>
      <c r="M20" s="1141" t="s">
        <v>349</v>
      </c>
      <c r="N20" s="1141"/>
      <c r="O20" s="1141"/>
      <c r="P20" s="1141"/>
      <c r="Q20" s="1141"/>
      <c r="R20" s="1141"/>
      <c r="S20" s="1141"/>
      <c r="T20" s="1141"/>
      <c r="U20" s="1141"/>
      <c r="V20" s="1152" t="s">
        <v>102</v>
      </c>
      <c r="W20" s="1152"/>
      <c r="X20" s="1152"/>
      <c r="Y20" s="1152"/>
      <c r="Z20" s="1152"/>
      <c r="AA20" s="1152"/>
      <c r="AB20" s="1152"/>
      <c r="AC20" s="1152"/>
      <c r="AD20" s="1152"/>
      <c r="AE20" s="1152"/>
      <c r="AF20" s="1152"/>
      <c r="AG20" s="1152"/>
      <c r="AH20" s="1152"/>
      <c r="AI20" s="1152"/>
      <c r="AJ20" s="1152"/>
      <c r="AK20" s="1152"/>
      <c r="AL20" s="1152"/>
      <c r="AM20" s="1152"/>
      <c r="AN20" s="1152"/>
      <c r="AO20" s="1152"/>
      <c r="AP20" s="1152"/>
      <c r="AQ20" s="1152"/>
      <c r="AR20" s="1152"/>
      <c r="AS20" s="1152"/>
      <c r="AT20" s="1152"/>
      <c r="AU20" s="1152"/>
      <c r="AV20" s="1152"/>
      <c r="AW20" s="1152"/>
      <c r="AX20" s="1152"/>
      <c r="AY20" s="1152"/>
      <c r="AZ20" s="1153"/>
    </row>
    <row r="21" spans="1:52" s="146" customFormat="1" ht="27" customHeight="1" x14ac:dyDescent="0.2">
      <c r="B21" s="152"/>
      <c r="C21" s="153"/>
      <c r="D21" s="153"/>
      <c r="E21" s="153"/>
      <c r="F21" s="1140" t="s">
        <v>350</v>
      </c>
      <c r="G21" s="1140"/>
      <c r="H21" s="1140"/>
      <c r="I21" s="1140"/>
      <c r="J21" s="1140"/>
      <c r="K21" s="1140"/>
      <c r="L21" s="1140"/>
      <c r="M21" s="1140" t="s">
        <v>351</v>
      </c>
      <c r="N21" s="1140"/>
      <c r="O21" s="1140"/>
      <c r="P21" s="1140"/>
      <c r="Q21" s="1140"/>
      <c r="R21" s="1140"/>
      <c r="S21" s="1140"/>
      <c r="T21" s="1140"/>
      <c r="U21" s="1140"/>
      <c r="V21" s="1138" t="s">
        <v>103</v>
      </c>
      <c r="W21" s="1138"/>
      <c r="X21" s="1138"/>
      <c r="Y21" s="1138"/>
      <c r="Z21" s="1138"/>
      <c r="AA21" s="1138"/>
      <c r="AB21" s="1138"/>
      <c r="AC21" s="1138"/>
      <c r="AD21" s="1138"/>
      <c r="AE21" s="1138"/>
      <c r="AF21" s="1138"/>
      <c r="AG21" s="1138"/>
      <c r="AH21" s="1138"/>
      <c r="AI21" s="1138"/>
      <c r="AJ21" s="1138"/>
      <c r="AK21" s="1138"/>
      <c r="AL21" s="1138"/>
      <c r="AM21" s="1138"/>
      <c r="AN21" s="1138"/>
      <c r="AO21" s="1138"/>
      <c r="AP21" s="1138"/>
      <c r="AQ21" s="1138"/>
      <c r="AR21" s="1138"/>
      <c r="AS21" s="1138"/>
      <c r="AT21" s="1138"/>
      <c r="AU21" s="1138"/>
      <c r="AV21" s="1138"/>
      <c r="AW21" s="1138"/>
      <c r="AX21" s="1138"/>
      <c r="AY21" s="1138"/>
      <c r="AZ21" s="1139"/>
    </row>
    <row r="22" spans="1:52" s="146" customFormat="1" ht="27" customHeight="1" x14ac:dyDescent="0.2">
      <c r="B22" s="152"/>
      <c r="C22" s="153"/>
      <c r="D22" s="153"/>
      <c r="E22" s="153"/>
      <c r="F22" s="1140" t="s">
        <v>352</v>
      </c>
      <c r="G22" s="1140"/>
      <c r="H22" s="1140"/>
      <c r="I22" s="1140"/>
      <c r="J22" s="1140"/>
      <c r="K22" s="1140"/>
      <c r="L22" s="1140"/>
      <c r="M22" s="1140" t="s">
        <v>353</v>
      </c>
      <c r="N22" s="1140"/>
      <c r="O22" s="1140"/>
      <c r="P22" s="1140"/>
      <c r="Q22" s="1140"/>
      <c r="R22" s="1140"/>
      <c r="S22" s="1140"/>
      <c r="T22" s="1140"/>
      <c r="U22" s="1140"/>
      <c r="V22" s="1138" t="s">
        <v>356</v>
      </c>
      <c r="W22" s="1138"/>
      <c r="X22" s="1138"/>
      <c r="Y22" s="1138"/>
      <c r="Z22" s="1138"/>
      <c r="AA22" s="1138"/>
      <c r="AB22" s="1138"/>
      <c r="AC22" s="1138"/>
      <c r="AD22" s="1138"/>
      <c r="AE22" s="1138"/>
      <c r="AF22" s="1138"/>
      <c r="AG22" s="1138"/>
      <c r="AH22" s="1138"/>
      <c r="AI22" s="1138"/>
      <c r="AJ22" s="1138"/>
      <c r="AK22" s="1138"/>
      <c r="AL22" s="1138"/>
      <c r="AM22" s="1138"/>
      <c r="AN22" s="1138"/>
      <c r="AO22" s="1138"/>
      <c r="AP22" s="1138"/>
      <c r="AQ22" s="1138"/>
      <c r="AR22" s="1138"/>
      <c r="AS22" s="1138"/>
      <c r="AT22" s="1138"/>
      <c r="AU22" s="1138"/>
      <c r="AV22" s="1138"/>
      <c r="AW22" s="1138"/>
      <c r="AX22" s="1138"/>
      <c r="AY22" s="1138"/>
      <c r="AZ22" s="1139"/>
    </row>
    <row r="23" spans="1:52" ht="27" customHeight="1" x14ac:dyDescent="0.2">
      <c r="B23" s="1166"/>
      <c r="C23" s="1167"/>
      <c r="D23" s="1167"/>
      <c r="E23" s="1167"/>
      <c r="F23" s="1142" t="s">
        <v>355</v>
      </c>
      <c r="G23" s="1142"/>
      <c r="H23" s="1142"/>
      <c r="I23" s="1142"/>
      <c r="J23" s="1142"/>
      <c r="K23" s="1142"/>
      <c r="L23" s="1142"/>
      <c r="M23" s="1142"/>
      <c r="N23" s="1142"/>
      <c r="O23" s="1142"/>
      <c r="P23" s="1142"/>
      <c r="Q23" s="1142"/>
      <c r="R23" s="1142"/>
      <c r="S23" s="1142"/>
      <c r="T23" s="1142"/>
      <c r="U23" s="1142"/>
      <c r="V23" s="1175" t="s">
        <v>354</v>
      </c>
      <c r="W23" s="1175"/>
      <c r="X23" s="1175"/>
      <c r="Y23" s="1175"/>
      <c r="Z23" s="1175"/>
      <c r="AA23" s="1175"/>
      <c r="AB23" s="1175"/>
      <c r="AC23" s="1175"/>
      <c r="AD23" s="1175"/>
      <c r="AE23" s="1175"/>
      <c r="AF23" s="1175"/>
      <c r="AG23" s="1175"/>
      <c r="AH23" s="1175"/>
      <c r="AI23" s="1175"/>
      <c r="AJ23" s="1175"/>
      <c r="AK23" s="1175"/>
      <c r="AL23" s="1175"/>
      <c r="AM23" s="1175"/>
      <c r="AN23" s="1175"/>
      <c r="AO23" s="1175"/>
      <c r="AP23" s="1175"/>
      <c r="AQ23" s="1175"/>
      <c r="AR23" s="1175"/>
      <c r="AS23" s="1175"/>
      <c r="AT23" s="1175"/>
      <c r="AU23" s="1175"/>
      <c r="AV23" s="1175"/>
      <c r="AW23" s="1175"/>
      <c r="AX23" s="1175"/>
      <c r="AY23" s="1175"/>
      <c r="AZ23" s="1176"/>
    </row>
    <row r="24" spans="1:52" ht="33.75" customHeight="1" thickBot="1" x14ac:dyDescent="0.25">
      <c r="B24" s="22"/>
      <c r="C24" s="1157" t="s">
        <v>357</v>
      </c>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42"/>
    </row>
    <row r="25" spans="1:52" ht="21" customHeight="1" x14ac:dyDescent="0.2">
      <c r="B25" s="1169"/>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1171"/>
      <c r="Y25" s="1172"/>
      <c r="Z25" s="1173"/>
      <c r="AA25" s="1173"/>
      <c r="AB25" s="1173"/>
      <c r="AC25" s="1173"/>
      <c r="AD25" s="1173"/>
      <c r="AE25" s="1173"/>
      <c r="AF25" s="1173"/>
      <c r="AG25" s="1173"/>
      <c r="AH25" s="1173"/>
      <c r="AI25" s="1173"/>
      <c r="AJ25" s="1173"/>
      <c r="AK25" s="1173"/>
      <c r="AL25" s="1173"/>
      <c r="AM25" s="1173"/>
      <c r="AN25" s="1173"/>
      <c r="AO25" s="1173"/>
      <c r="AP25" s="1173"/>
      <c r="AQ25" s="1173"/>
      <c r="AR25" s="1173"/>
      <c r="AS25" s="1173"/>
      <c r="AT25" s="1173"/>
      <c r="AU25" s="1173"/>
      <c r="AV25" s="1173"/>
      <c r="AW25" s="1173"/>
      <c r="AX25" s="1173"/>
      <c r="AY25" s="1173"/>
      <c r="AZ25" s="1174"/>
    </row>
    <row r="26" spans="1:52" ht="21" customHeight="1" x14ac:dyDescent="0.2">
      <c r="B26" s="10"/>
      <c r="C26" s="937"/>
      <c r="D26" s="937"/>
      <c r="E26" s="937"/>
      <c r="F26" s="937"/>
      <c r="G26" s="937"/>
      <c r="H26" s="937"/>
      <c r="I26" s="937"/>
      <c r="J26" s="937"/>
      <c r="K26" s="937"/>
      <c r="L26" s="937"/>
      <c r="M26" s="937"/>
      <c r="N26" s="937"/>
      <c r="O26" s="937"/>
      <c r="P26" s="937"/>
      <c r="Q26" s="937"/>
      <c r="R26" s="937"/>
      <c r="S26" s="937"/>
      <c r="T26" s="937"/>
      <c r="U26" s="937"/>
      <c r="V26" s="937"/>
      <c r="W26" s="937"/>
      <c r="X26" s="9"/>
      <c r="Y26" s="1005"/>
      <c r="Z26" s="1006"/>
      <c r="AA26" s="1006"/>
      <c r="AB26" s="1168"/>
      <c r="AC26" s="1168"/>
      <c r="AD26" s="1168"/>
      <c r="AE26" s="1168"/>
      <c r="AF26" s="1168"/>
      <c r="AG26" s="1168"/>
      <c r="AH26" s="1168"/>
      <c r="AI26" s="1168"/>
      <c r="AJ26" s="1168"/>
      <c r="AK26" s="1168"/>
      <c r="AL26" s="1168"/>
      <c r="AM26" s="1168"/>
      <c r="AN26" s="1168"/>
      <c r="AO26" s="1168"/>
      <c r="AP26" s="1168"/>
      <c r="AQ26" s="1168"/>
      <c r="AR26" s="1168"/>
      <c r="AS26" s="1168"/>
      <c r="AT26" s="1168"/>
      <c r="AU26" s="1168"/>
      <c r="AV26" s="1168"/>
      <c r="AW26" s="1006"/>
      <c r="AX26" s="1006"/>
      <c r="AY26" s="1006"/>
      <c r="AZ26" s="1007"/>
    </row>
    <row r="27" spans="1:52" ht="21" customHeight="1" thickBot="1" x14ac:dyDescent="0.25">
      <c r="B27" s="1161" t="s">
        <v>37</v>
      </c>
      <c r="C27" s="1162"/>
      <c r="D27" s="1162"/>
      <c r="E27" s="1162"/>
      <c r="F27" s="1162"/>
      <c r="G27" s="1162"/>
      <c r="H27" s="1162"/>
      <c r="I27" s="1162"/>
      <c r="J27" s="1162"/>
      <c r="K27" s="1162"/>
      <c r="L27" s="1162"/>
      <c r="M27" s="1162"/>
      <c r="N27" s="1162"/>
      <c r="O27" s="1162"/>
      <c r="P27" s="1162"/>
      <c r="Q27" s="1162"/>
      <c r="R27" s="1162"/>
      <c r="S27" s="1162"/>
      <c r="T27" s="1162"/>
      <c r="U27" s="1162"/>
      <c r="V27" s="1162"/>
      <c r="W27" s="1162"/>
      <c r="X27" s="1163"/>
      <c r="Y27" s="1164" t="s">
        <v>101</v>
      </c>
      <c r="Z27" s="1162"/>
      <c r="AA27" s="1162"/>
      <c r="AB27" s="1162"/>
      <c r="AC27" s="1162"/>
      <c r="AD27" s="1162"/>
      <c r="AE27" s="1162"/>
      <c r="AF27" s="1162"/>
      <c r="AG27" s="1162"/>
      <c r="AH27" s="1162"/>
      <c r="AI27" s="1162"/>
      <c r="AJ27" s="1162"/>
      <c r="AK27" s="1162"/>
      <c r="AL27" s="1162"/>
      <c r="AM27" s="1162"/>
      <c r="AN27" s="1162"/>
      <c r="AO27" s="1162"/>
      <c r="AP27" s="1162"/>
      <c r="AQ27" s="1162"/>
      <c r="AR27" s="1162"/>
      <c r="AS27" s="1162"/>
      <c r="AT27" s="1162"/>
      <c r="AU27" s="1162"/>
      <c r="AV27" s="1162"/>
      <c r="AW27" s="1162"/>
      <c r="AX27" s="1162"/>
      <c r="AY27" s="1162"/>
      <c r="AZ27" s="1165"/>
    </row>
  </sheetData>
  <sheetProtection formatCells="0" selectLockedCells="1"/>
  <customSheetViews>
    <customSheetView guid="{2803C7F6-1C66-4C7B-AFEF-CD5276FC42C9}" showGridLines="0" showRowCol="0" outlineSymbols="0" zeroValues="0" hiddenColumns="1" showRuler="0">
      <pane xSplit="54" ySplit="3" topLeftCell="BD4" activePane="bottomRight" state="frozen"/>
      <selection pane="bottomRight" activeCell="Z7" sqref="Z7:AZ7"/>
      <pageMargins left="0.78740157480314965" right="0.59055118110236227" top="0.98425196850393704" bottom="0.39370078740157483" header="0.39370078740157483" footer="0.39370078740157483"/>
      <pageSetup paperSize="9" orientation="portrait" r:id="rId1"/>
      <headerFooter alignWithMargins="0">
        <oddHeader>&amp;R&amp;G</oddHeader>
      </headerFooter>
    </customSheetView>
  </customSheetViews>
  <mergeCells count="76">
    <mergeCell ref="B5:L5"/>
    <mergeCell ref="B3:P3"/>
    <mergeCell ref="B4:L4"/>
    <mergeCell ref="Y5:Z5"/>
    <mergeCell ref="Z4:AZ4"/>
    <mergeCell ref="AG5:AZ5"/>
    <mergeCell ref="AB5:AE5"/>
    <mergeCell ref="Y3:AR3"/>
    <mergeCell ref="AS3:AU3"/>
    <mergeCell ref="B2:AP2"/>
    <mergeCell ref="AQ2:AW2"/>
    <mergeCell ref="AX2:AY2"/>
    <mergeCell ref="AV3:AW3"/>
    <mergeCell ref="AX3:AZ3"/>
    <mergeCell ref="AK11:AQ11"/>
    <mergeCell ref="AR11:AU11"/>
    <mergeCell ref="AV11:AZ11"/>
    <mergeCell ref="B11:L11"/>
    <mergeCell ref="B1:AZ1"/>
    <mergeCell ref="B6:L6"/>
    <mergeCell ref="M9:X9"/>
    <mergeCell ref="Y9:Z9"/>
    <mergeCell ref="M4:X4"/>
    <mergeCell ref="M5:X5"/>
    <mergeCell ref="R3:X3"/>
    <mergeCell ref="Z6:AK6"/>
    <mergeCell ref="AG9:AZ9"/>
    <mergeCell ref="AP6:AZ6"/>
    <mergeCell ref="M6:X6"/>
    <mergeCell ref="AM6:AN6"/>
    <mergeCell ref="Z7:AZ7"/>
    <mergeCell ref="M8:X8"/>
    <mergeCell ref="Z8:AZ8"/>
    <mergeCell ref="B8:L10"/>
    <mergeCell ref="B7:L7"/>
    <mergeCell ref="M7:X7"/>
    <mergeCell ref="AB9:AE9"/>
    <mergeCell ref="M10:X10"/>
    <mergeCell ref="Z10:AI10"/>
    <mergeCell ref="AK10:AZ10"/>
    <mergeCell ref="B27:X27"/>
    <mergeCell ref="Y27:AZ27"/>
    <mergeCell ref="AW26:AZ26"/>
    <mergeCell ref="B23:E23"/>
    <mergeCell ref="C26:W26"/>
    <mergeCell ref="Y26:AA26"/>
    <mergeCell ref="AB26:AV26"/>
    <mergeCell ref="C24:AY24"/>
    <mergeCell ref="B25:X25"/>
    <mergeCell ref="Y25:AZ25"/>
    <mergeCell ref="V23:AZ23"/>
    <mergeCell ref="C15:AY15"/>
    <mergeCell ref="F23:L23"/>
    <mergeCell ref="M23:U23"/>
    <mergeCell ref="M11:X11"/>
    <mergeCell ref="AG11:AI11"/>
    <mergeCell ref="Z11:AF11"/>
    <mergeCell ref="M12:AZ12"/>
    <mergeCell ref="C13:AY13"/>
    <mergeCell ref="C14:AY14"/>
    <mergeCell ref="B20:E20"/>
    <mergeCell ref="V20:AZ20"/>
    <mergeCell ref="C17:AY17"/>
    <mergeCell ref="B12:L12"/>
    <mergeCell ref="C18:AY18"/>
    <mergeCell ref="C19:U19"/>
    <mergeCell ref="V19:AZ19"/>
    <mergeCell ref="C16:AY16"/>
    <mergeCell ref="V21:AZ21"/>
    <mergeCell ref="V22:AZ22"/>
    <mergeCell ref="F21:L21"/>
    <mergeCell ref="M21:U21"/>
    <mergeCell ref="F22:L22"/>
    <mergeCell ref="M22:U22"/>
    <mergeCell ref="F20:L20"/>
    <mergeCell ref="M20:U20"/>
  </mergeCells>
  <phoneticPr fontId="7" type="noConversion"/>
  <dataValidations count="8">
    <dataValidation type="textLength" allowBlank="1" showInputMessage="1" showErrorMessage="1" promptTitle="Auftrag Netzverträglichkeitprüf." prompt="Hier bitte den Wohnort/Firmensitz des Auftraggebers und das Unterschriftsdatum eingeben!" sqref="C26:W26">
      <formula1>0</formula1>
      <formula2>45</formula2>
    </dataValidation>
    <dataValidation type="whole" allowBlank="1" showInputMessage="1" showErrorMessage="1" sqref="AM6:AN6">
      <formula1>1</formula1>
      <formula2>99</formula2>
    </dataValidation>
    <dataValidation allowBlank="1" showErrorMessage="1" sqref="Z6:AK6 Y8 R3:X3 AB9:AE9 Y9:Z9 AX2:AY2 AS3:AU3 AX3:AZ3"/>
    <dataValidation operator="lessThanOrEqual" allowBlank="1" showErrorMessage="1" errorTitle="Fehleingabe" error="Bitte max. 40 Zeichen eingeben!" sqref="AG9:AZ9"/>
    <dataValidation operator="lessThanOrEqual" allowBlank="1" showErrorMessage="1" errorTitle="Fehleingabe" error="Bitte max. 15 Zeichen eingeben!" sqref="Z10:AI10"/>
    <dataValidation operator="lessThanOrEqual" allowBlank="1" showErrorMessage="1" errorTitle="Fehleingabe" error="Bitte max. 30 Zeichen eingeben!" sqref="AK11 Z11 AK10:AZ10"/>
    <dataValidation type="textLength" operator="lessThanOrEqual" allowBlank="1" showErrorMessage="1" errorTitle="Fehleingabe" error="Bitte max. 40 Zeichen eingeben!" sqref="Z8:AZ8">
      <formula1>40</formula1>
    </dataValidation>
    <dataValidation allowBlank="1" sqref="M11"/>
  </dataValidations>
  <pageMargins left="0.78740157480314965" right="0.39370078740157483" top="0.98425196850393704" bottom="0.39370078740157483" header="0.39370078740157483" footer="0.39370078740157483"/>
  <pageSetup paperSize="9" orientation="portrait" r:id="rId2"/>
  <headerFooter alignWithMargins="0">
    <oddHeader>&amp;RStadtwerke Arnstadt Netz GmbH</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5452" r:id="rId5" name="Option Button 92">
              <controlPr defaultSize="0" print="0" autoFill="0" autoLine="0" autoPict="0">
                <anchor moveWithCells="1">
                  <from>
                    <xdr:col>2</xdr:col>
                    <xdr:colOff>28575</xdr:colOff>
                    <xdr:row>7</xdr:row>
                    <xdr:rowOff>200025</xdr:rowOff>
                  </from>
                  <to>
                    <xdr:col>11</xdr:col>
                    <xdr:colOff>28575</xdr:colOff>
                    <xdr:row>8</xdr:row>
                    <xdr:rowOff>123825</xdr:rowOff>
                  </to>
                </anchor>
              </controlPr>
            </control>
          </mc:Choice>
        </mc:AlternateContent>
        <mc:AlternateContent xmlns:mc="http://schemas.openxmlformats.org/markup-compatibility/2006">
          <mc:Choice Requires="x14">
            <control shapeId="15453" r:id="rId6" name="Option Button 93">
              <controlPr defaultSize="0" print="0" autoFill="0" autoLine="0" autoPict="0">
                <anchor moveWithCells="1">
                  <from>
                    <xdr:col>2</xdr:col>
                    <xdr:colOff>28575</xdr:colOff>
                    <xdr:row>8</xdr:row>
                    <xdr:rowOff>114300</xdr:rowOff>
                  </from>
                  <to>
                    <xdr:col>10</xdr:col>
                    <xdr:colOff>66675</xdr:colOff>
                    <xdr:row>9</xdr:row>
                    <xdr:rowOff>38100</xdr:rowOff>
                  </to>
                </anchor>
              </controlPr>
            </control>
          </mc:Choice>
        </mc:AlternateContent>
        <mc:AlternateContent xmlns:mc="http://schemas.openxmlformats.org/markup-compatibility/2006">
          <mc:Choice Requires="x14">
            <control shapeId="15459" r:id="rId7" name="Option Button 99">
              <controlPr defaultSize="0" autoFill="0" autoLine="0" autoPict="0">
                <anchor moveWithCells="1">
                  <from>
                    <xdr:col>3</xdr:col>
                    <xdr:colOff>19050</xdr:colOff>
                    <xdr:row>19</xdr:row>
                    <xdr:rowOff>57150</xdr:rowOff>
                  </from>
                  <to>
                    <xdr:col>17</xdr:col>
                    <xdr:colOff>28575</xdr:colOff>
                    <xdr:row>19</xdr:row>
                    <xdr:rowOff>266700</xdr:rowOff>
                  </to>
                </anchor>
              </controlPr>
            </control>
          </mc:Choice>
        </mc:AlternateContent>
        <mc:AlternateContent xmlns:mc="http://schemas.openxmlformats.org/markup-compatibility/2006">
          <mc:Choice Requires="x14">
            <control shapeId="15460" r:id="rId8" name="Option Button 100">
              <controlPr defaultSize="0" autoFill="0" autoLine="0" autoPict="0">
                <anchor moveWithCells="1">
                  <from>
                    <xdr:col>3</xdr:col>
                    <xdr:colOff>9525</xdr:colOff>
                    <xdr:row>22</xdr:row>
                    <xdr:rowOff>66675</xdr:rowOff>
                  </from>
                  <to>
                    <xdr:col>17</xdr:col>
                    <xdr:colOff>19050</xdr:colOff>
                    <xdr:row>22</xdr:row>
                    <xdr:rowOff>276225</xdr:rowOff>
                  </to>
                </anchor>
              </controlPr>
            </control>
          </mc:Choice>
        </mc:AlternateContent>
        <mc:AlternateContent xmlns:mc="http://schemas.openxmlformats.org/markup-compatibility/2006">
          <mc:Choice Requires="x14">
            <control shapeId="15465" r:id="rId9" name="Group Box 105">
              <controlPr defaultSize="0" print="0" autoFill="0" autoPict="0">
                <anchor moveWithCells="1">
                  <from>
                    <xdr:col>1</xdr:col>
                    <xdr:colOff>57150</xdr:colOff>
                    <xdr:row>7</xdr:row>
                    <xdr:rowOff>142875</xdr:rowOff>
                  </from>
                  <to>
                    <xdr:col>11</xdr:col>
                    <xdr:colOff>57150</xdr:colOff>
                    <xdr:row>9</xdr:row>
                    <xdr:rowOff>152400</xdr:rowOff>
                  </to>
                </anchor>
              </controlPr>
            </control>
          </mc:Choice>
        </mc:AlternateContent>
        <mc:AlternateContent xmlns:mc="http://schemas.openxmlformats.org/markup-compatibility/2006">
          <mc:Choice Requires="x14">
            <control shapeId="15469" r:id="rId10" name="Option Button 109">
              <controlPr defaultSize="0" autoFill="0" autoLine="0" autoPict="0">
                <anchor moveWithCells="1">
                  <from>
                    <xdr:col>3</xdr:col>
                    <xdr:colOff>9525</xdr:colOff>
                    <xdr:row>21</xdr:row>
                    <xdr:rowOff>47625</xdr:rowOff>
                  </from>
                  <to>
                    <xdr:col>17</xdr:col>
                    <xdr:colOff>19050</xdr:colOff>
                    <xdr:row>21</xdr:row>
                    <xdr:rowOff>266700</xdr:rowOff>
                  </to>
                </anchor>
              </controlPr>
            </control>
          </mc:Choice>
        </mc:AlternateContent>
        <mc:AlternateContent xmlns:mc="http://schemas.openxmlformats.org/markup-compatibility/2006">
          <mc:Choice Requires="x14">
            <control shapeId="15470" r:id="rId11" name="Option Button 110">
              <controlPr defaultSize="0" autoFill="0" autoLine="0" autoPict="0">
                <anchor moveWithCells="1">
                  <from>
                    <xdr:col>3</xdr:col>
                    <xdr:colOff>9525</xdr:colOff>
                    <xdr:row>20</xdr:row>
                    <xdr:rowOff>57150</xdr:rowOff>
                  </from>
                  <to>
                    <xdr:col>17</xdr:col>
                    <xdr:colOff>19050</xdr:colOff>
                    <xdr:row>20</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43"/>
    <pageSetUpPr autoPageBreaks="0"/>
  </sheetPr>
  <dimension ref="A1:BW70"/>
  <sheetViews>
    <sheetView showGridLines="0" showRowColHeaders="0" showZeros="0" showOutlineSymbols="0" zoomScaleNormal="100" zoomScaleSheetLayoutView="100" workbookViewId="0">
      <selection activeCell="AO57" sqref="AO57:AZ57"/>
    </sheetView>
  </sheetViews>
  <sheetFormatPr baseColWidth="10" defaultRowHeight="12.75" x14ac:dyDescent="0.2"/>
  <cols>
    <col min="1" max="1" width="35.7109375" customWidth="1"/>
    <col min="2" max="40" width="1.7109375" customWidth="1"/>
    <col min="41" max="42" width="1.85546875" customWidth="1"/>
    <col min="43" max="44" width="1.7109375" customWidth="1"/>
    <col min="45" max="46" width="1.85546875" customWidth="1"/>
    <col min="47" max="49" width="1.7109375" customWidth="1"/>
    <col min="50" max="51" width="1.85546875" customWidth="1"/>
    <col min="52" max="52" width="1" customWidth="1"/>
    <col min="53" max="53" width="12.28515625" hidden="1" customWidth="1"/>
    <col min="54" max="54" width="63.28515625" customWidth="1"/>
    <col min="55" max="65" width="6.7109375" hidden="1" customWidth="1"/>
    <col min="66" max="66" width="0" hidden="1" customWidth="1"/>
  </cols>
  <sheetData>
    <row r="1" spans="1:54" s="1" customFormat="1" ht="23.25" customHeight="1" x14ac:dyDescent="0.2">
      <c r="A1" s="68"/>
      <c r="B1" s="1438" t="s">
        <v>913</v>
      </c>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40"/>
      <c r="AI1" s="1440"/>
      <c r="AJ1" s="1440"/>
      <c r="AK1" s="1440"/>
      <c r="AL1" s="1440"/>
      <c r="AM1" s="1440"/>
      <c r="AN1" s="1440"/>
      <c r="AO1" s="1440"/>
      <c r="AP1" s="1440"/>
      <c r="AQ1" s="1440"/>
      <c r="AR1" s="1440"/>
      <c r="AS1" s="1440"/>
      <c r="AT1" s="1440"/>
      <c r="AU1" s="1440"/>
      <c r="AV1" s="1440"/>
      <c r="AW1" s="708" t="s">
        <v>82</v>
      </c>
      <c r="AX1" s="634" t="s">
        <v>11</v>
      </c>
      <c r="AY1" s="633">
        <v>2</v>
      </c>
      <c r="AZ1" s="709"/>
    </row>
    <row r="2" spans="1:54" s="1" customFormat="1" ht="21" customHeight="1" thickBot="1" x14ac:dyDescent="0.25">
      <c r="A2" s="68"/>
      <c r="B2" s="1436" t="s">
        <v>942</v>
      </c>
      <c r="C2" s="1437"/>
      <c r="D2" s="1437"/>
      <c r="E2" s="1437"/>
      <c r="F2" s="1437"/>
      <c r="G2" s="1437"/>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c r="AG2" s="1437"/>
      <c r="AH2" s="1433" t="s">
        <v>25</v>
      </c>
      <c r="AI2" s="1434"/>
      <c r="AJ2" s="1434"/>
      <c r="AK2" s="1434"/>
      <c r="AL2" s="1434"/>
      <c r="AM2" s="1434"/>
      <c r="AN2" s="1434"/>
      <c r="AO2" s="1740">
        <f>Tabelle1!I6</f>
        <v>1</v>
      </c>
      <c r="AP2" s="1741"/>
      <c r="AQ2" s="985" t="s">
        <v>172</v>
      </c>
      <c r="AR2" s="986"/>
      <c r="AS2" s="986"/>
      <c r="AT2" s="986"/>
      <c r="AU2" s="986"/>
      <c r="AV2" s="986"/>
      <c r="AW2" s="986"/>
      <c r="AX2" s="1689"/>
      <c r="AY2" s="1690"/>
      <c r="AZ2" s="814"/>
    </row>
    <row r="3" spans="1:54" s="1" customFormat="1" ht="18" customHeight="1" x14ac:dyDescent="0.2">
      <c r="A3" s="68"/>
      <c r="B3" s="1449" t="s">
        <v>43</v>
      </c>
      <c r="C3" s="1450"/>
      <c r="D3" s="1450"/>
      <c r="E3" s="1450"/>
      <c r="F3" s="1450"/>
      <c r="G3" s="1450"/>
      <c r="H3" s="1450"/>
      <c r="I3" s="1450"/>
      <c r="J3" s="1450"/>
      <c r="K3" s="1450"/>
      <c r="L3" s="1450"/>
      <c r="M3" s="1450"/>
      <c r="N3" s="1450"/>
      <c r="O3" s="1450"/>
      <c r="P3" s="1450"/>
      <c r="Q3" s="732"/>
      <c r="R3" s="1451">
        <f>Tabelle1!C6</f>
        <v>0</v>
      </c>
      <c r="S3" s="1451"/>
      <c r="T3" s="1451"/>
      <c r="U3" s="1451"/>
      <c r="V3" s="1451"/>
      <c r="W3" s="1451"/>
      <c r="X3" s="1452"/>
      <c r="Y3" s="1416" t="s">
        <v>241</v>
      </c>
      <c r="Z3" s="1417"/>
      <c r="AA3" s="1417"/>
      <c r="AB3" s="1417"/>
      <c r="AC3" s="1417"/>
      <c r="AD3" s="1417"/>
      <c r="AE3" s="1417"/>
      <c r="AF3" s="1417"/>
      <c r="AG3" s="1417"/>
      <c r="AH3" s="1417"/>
      <c r="AI3" s="1417"/>
      <c r="AJ3" s="1417"/>
      <c r="AK3" s="1417"/>
      <c r="AL3" s="1417"/>
      <c r="AM3" s="1417"/>
      <c r="AN3" s="1417"/>
      <c r="AO3" s="1417"/>
      <c r="AP3" s="1417"/>
      <c r="AQ3" s="1417"/>
      <c r="AR3" s="1417"/>
      <c r="AS3" s="1238">
        <f>Tabelle1!D6</f>
        <v>0</v>
      </c>
      <c r="AT3" s="1238"/>
      <c r="AU3" s="1238"/>
      <c r="AV3" s="1239"/>
      <c r="AW3" s="843" t="s">
        <v>11</v>
      </c>
      <c r="AX3" s="1425">
        <f>Tabelle1!F6</f>
        <v>0</v>
      </c>
      <c r="AY3" s="1426"/>
      <c r="AZ3" s="1426"/>
      <c r="BA3" s="842"/>
      <c r="BB3" s="841"/>
    </row>
    <row r="4" spans="1:54" ht="23.25" customHeight="1" x14ac:dyDescent="0.2">
      <c r="A4" s="69"/>
      <c r="B4" s="1042" t="s">
        <v>3</v>
      </c>
      <c r="C4" s="1043"/>
      <c r="D4" s="1043"/>
      <c r="E4" s="1043"/>
      <c r="F4" s="1043"/>
      <c r="G4" s="1043"/>
      <c r="H4" s="1043"/>
      <c r="I4" s="1043"/>
      <c r="J4" s="1043"/>
      <c r="K4" s="1043"/>
      <c r="L4" s="1044"/>
      <c r="M4" s="1729" t="s">
        <v>4</v>
      </c>
      <c r="N4" s="1730"/>
      <c r="O4" s="1730"/>
      <c r="P4" s="1730"/>
      <c r="Q4" s="1730"/>
      <c r="R4" s="1730"/>
      <c r="S4" s="1730"/>
      <c r="T4" s="1730"/>
      <c r="U4" s="1730"/>
      <c r="V4" s="1730"/>
      <c r="W4" s="1730"/>
      <c r="X4" s="1730"/>
      <c r="Y4" s="733"/>
      <c r="Z4" s="1695">
        <f>Tabelle1!D3</f>
        <v>0</v>
      </c>
      <c r="AA4" s="1695"/>
      <c r="AB4" s="1695"/>
      <c r="AC4" s="1695"/>
      <c r="AD4" s="1695"/>
      <c r="AE4" s="1695"/>
      <c r="AF4" s="1695"/>
      <c r="AG4" s="1695"/>
      <c r="AH4" s="1695"/>
      <c r="AI4" s="1695"/>
      <c r="AJ4" s="1695"/>
      <c r="AK4" s="1695"/>
      <c r="AL4" s="1695"/>
      <c r="AM4" s="1695"/>
      <c r="AN4" s="1695"/>
      <c r="AO4" s="1695"/>
      <c r="AP4" s="1695"/>
      <c r="AQ4" s="1695"/>
      <c r="AR4" s="1695"/>
      <c r="AS4" s="1695"/>
      <c r="AT4" s="1695"/>
      <c r="AU4" s="1695"/>
      <c r="AV4" s="1695"/>
      <c r="AW4" s="1695"/>
      <c r="AX4" s="1695"/>
      <c r="AY4" s="1695"/>
      <c r="AZ4" s="1696"/>
    </row>
    <row r="5" spans="1:54" ht="23.25" customHeight="1" x14ac:dyDescent="0.2">
      <c r="A5" s="69"/>
      <c r="B5" s="887"/>
      <c r="C5" s="888"/>
      <c r="D5" s="888"/>
      <c r="E5" s="888"/>
      <c r="F5" s="888"/>
      <c r="G5" s="888"/>
      <c r="H5" s="888"/>
      <c r="I5" s="888"/>
      <c r="J5" s="888"/>
      <c r="K5" s="888"/>
      <c r="L5" s="969"/>
      <c r="M5" s="1202" t="s">
        <v>5</v>
      </c>
      <c r="N5" s="1203"/>
      <c r="O5" s="1203"/>
      <c r="P5" s="1203"/>
      <c r="Q5" s="1203"/>
      <c r="R5" s="1203"/>
      <c r="S5" s="1203"/>
      <c r="T5" s="1203"/>
      <c r="U5" s="1203"/>
      <c r="V5" s="1203"/>
      <c r="W5" s="1203"/>
      <c r="X5" s="1204"/>
      <c r="Y5" s="1693" t="s">
        <v>59</v>
      </c>
      <c r="Z5" s="1694"/>
      <c r="AA5" s="158"/>
      <c r="AB5" s="1711">
        <v>99310</v>
      </c>
      <c r="AC5" s="1711"/>
      <c r="AD5" s="1711"/>
      <c r="AE5" s="1711"/>
      <c r="AF5" s="159"/>
      <c r="AG5" s="1707" t="s">
        <v>188</v>
      </c>
      <c r="AH5" s="1707"/>
      <c r="AI5" s="1707"/>
      <c r="AJ5" s="1707"/>
      <c r="AK5" s="1707"/>
      <c r="AL5" s="1707"/>
      <c r="AM5" s="1707"/>
      <c r="AN5" s="1707"/>
      <c r="AO5" s="1707"/>
      <c r="AP5" s="1707"/>
      <c r="AQ5" s="1707"/>
      <c r="AR5" s="1707"/>
      <c r="AS5" s="1707"/>
      <c r="AT5" s="1707"/>
      <c r="AU5" s="1707"/>
      <c r="AV5" s="1707"/>
      <c r="AW5" s="1707"/>
      <c r="AX5" s="1707"/>
      <c r="AY5" s="1707"/>
      <c r="AZ5" s="1708"/>
    </row>
    <row r="6" spans="1:54" ht="23.25" customHeight="1" x14ac:dyDescent="0.2">
      <c r="A6" s="69"/>
      <c r="B6" s="970"/>
      <c r="C6" s="971"/>
      <c r="D6" s="971"/>
      <c r="E6" s="971"/>
      <c r="F6" s="971"/>
      <c r="G6" s="971"/>
      <c r="H6" s="971"/>
      <c r="I6" s="971"/>
      <c r="J6" s="971"/>
      <c r="K6" s="971"/>
      <c r="L6" s="972"/>
      <c r="M6" s="1700" t="s">
        <v>28</v>
      </c>
      <c r="N6" s="1701"/>
      <c r="O6" s="1701"/>
      <c r="P6" s="1701"/>
      <c r="Q6" s="1701"/>
      <c r="R6" s="1701"/>
      <c r="S6" s="1701"/>
      <c r="T6" s="1701"/>
      <c r="U6" s="1701"/>
      <c r="V6" s="1701"/>
      <c r="W6" s="1701"/>
      <c r="X6" s="1701"/>
      <c r="Y6" s="734"/>
      <c r="Z6" s="1716">
        <f>Tabelle1!H3</f>
        <v>0</v>
      </c>
      <c r="AA6" s="1716"/>
      <c r="AB6" s="1716"/>
      <c r="AC6" s="1716"/>
      <c r="AD6" s="1716"/>
      <c r="AE6" s="1716"/>
      <c r="AF6" s="1716"/>
      <c r="AG6" s="1716"/>
      <c r="AH6" s="1716"/>
      <c r="AI6" s="1716"/>
      <c r="AJ6" s="1716"/>
      <c r="AK6" s="1716"/>
      <c r="AL6" s="735"/>
      <c r="AM6" s="1699">
        <f>Tabelle1!I3</f>
        <v>0</v>
      </c>
      <c r="AN6" s="1699"/>
      <c r="AO6" s="735"/>
      <c r="AP6" s="1716">
        <f>Tabelle1!J3</f>
        <v>0</v>
      </c>
      <c r="AQ6" s="1716"/>
      <c r="AR6" s="1716"/>
      <c r="AS6" s="1716"/>
      <c r="AT6" s="1716"/>
      <c r="AU6" s="1716"/>
      <c r="AV6" s="1716"/>
      <c r="AW6" s="1716"/>
      <c r="AX6" s="1716"/>
      <c r="AY6" s="1716"/>
      <c r="AZ6" s="1717"/>
    </row>
    <row r="7" spans="1:54" ht="21.75" customHeight="1" x14ac:dyDescent="0.2">
      <c r="A7" s="69"/>
      <c r="B7" s="1042" t="s">
        <v>189</v>
      </c>
      <c r="C7" s="1043"/>
      <c r="D7" s="1043"/>
      <c r="E7" s="1043"/>
      <c r="F7" s="1043"/>
      <c r="G7" s="1043"/>
      <c r="H7" s="1043"/>
      <c r="I7" s="1043"/>
      <c r="J7" s="1043"/>
      <c r="K7" s="1043"/>
      <c r="L7" s="1044"/>
      <c r="M7" s="1712"/>
      <c r="N7" s="1713"/>
      <c r="O7" s="1661" t="s">
        <v>274</v>
      </c>
      <c r="P7" s="1661"/>
      <c r="Q7" s="1661"/>
      <c r="R7" s="1661"/>
      <c r="S7" s="1661"/>
      <c r="T7" s="1661"/>
      <c r="U7" s="1661"/>
      <c r="V7" s="1714" t="s">
        <v>219</v>
      </c>
      <c r="W7" s="1714"/>
      <c r="X7" s="1715"/>
      <c r="Y7" s="1702"/>
      <c r="Z7" s="1703"/>
      <c r="AA7" s="1703"/>
      <c r="AB7" s="1703"/>
      <c r="AC7" s="1703"/>
      <c r="AD7" s="1703"/>
      <c r="AE7" s="1703"/>
      <c r="AF7" s="1703"/>
      <c r="AG7" s="1703"/>
      <c r="AH7" s="1703"/>
      <c r="AI7" s="1703"/>
      <c r="AJ7" s="1703"/>
      <c r="AK7" s="1703"/>
      <c r="AL7" s="1718"/>
      <c r="AM7" s="1719"/>
      <c r="AN7" s="1720" t="s">
        <v>296</v>
      </c>
      <c r="AO7" s="1720"/>
      <c r="AP7" s="1720"/>
      <c r="AQ7" s="1720"/>
      <c r="AR7" s="1720"/>
      <c r="AS7" s="1720"/>
      <c r="AT7" s="1720"/>
      <c r="AU7" s="1720"/>
      <c r="AV7" s="1720"/>
      <c r="AW7" s="1720"/>
      <c r="AX7" s="1720"/>
      <c r="AY7" s="1720"/>
      <c r="AZ7" s="1721"/>
    </row>
    <row r="8" spans="1:54" ht="20.25" customHeight="1" x14ac:dyDescent="0.2">
      <c r="A8" s="69"/>
      <c r="B8" s="1607"/>
      <c r="C8" s="1608"/>
      <c r="D8" s="1608"/>
      <c r="E8" s="1608"/>
      <c r="F8" s="1608"/>
      <c r="G8" s="1608"/>
      <c r="H8" s="1608"/>
      <c r="I8" s="1608"/>
      <c r="J8" s="1608"/>
      <c r="K8" s="1608"/>
      <c r="L8" s="1609"/>
      <c r="M8" s="1660"/>
      <c r="N8" s="888"/>
      <c r="O8" s="1222" t="s">
        <v>300</v>
      </c>
      <c r="P8" s="1222"/>
      <c r="Q8" s="1222"/>
      <c r="R8" s="1222"/>
      <c r="S8" s="1222"/>
      <c r="T8" s="1222"/>
      <c r="U8" s="1222"/>
      <c r="V8" s="1603"/>
      <c r="W8" s="1603"/>
      <c r="X8" s="1604" t="s">
        <v>299</v>
      </c>
      <c r="Y8" s="1604"/>
      <c r="Z8" s="1604"/>
      <c r="AA8" s="1604"/>
      <c r="AB8" s="1604"/>
      <c r="AC8" s="1604"/>
      <c r="AD8" s="1604"/>
      <c r="AE8" s="1602"/>
      <c r="AF8" s="1602"/>
      <c r="AG8" s="1697" t="s">
        <v>298</v>
      </c>
      <c r="AH8" s="1697"/>
      <c r="AI8" s="1697"/>
      <c r="AJ8" s="1697"/>
      <c r="AK8" s="1698"/>
      <c r="AL8" s="1722"/>
      <c r="AM8" s="1723"/>
      <c r="AN8" s="1724" t="s">
        <v>297</v>
      </c>
      <c r="AO8" s="1724"/>
      <c r="AP8" s="1724"/>
      <c r="AQ8" s="1724"/>
      <c r="AR8" s="1724"/>
      <c r="AS8" s="1724"/>
      <c r="AT8" s="1724"/>
      <c r="AU8" s="1724"/>
      <c r="AV8" s="1724"/>
      <c r="AW8" s="1724"/>
      <c r="AX8" s="1724"/>
      <c r="AY8" s="1724"/>
      <c r="AZ8" s="1725"/>
    </row>
    <row r="9" spans="1:54" ht="21.75" customHeight="1" x14ac:dyDescent="0.2">
      <c r="A9" s="69"/>
      <c r="B9" s="1610"/>
      <c r="C9" s="1611"/>
      <c r="D9" s="1611"/>
      <c r="E9" s="1611"/>
      <c r="F9" s="1611"/>
      <c r="G9" s="1611"/>
      <c r="H9" s="1611"/>
      <c r="I9" s="1611"/>
      <c r="J9" s="1611"/>
      <c r="K9" s="1611"/>
      <c r="L9" s="1612"/>
      <c r="M9" s="1742"/>
      <c r="N9" s="1168"/>
      <c r="O9" s="1743" t="s">
        <v>301</v>
      </c>
      <c r="P9" s="1744"/>
      <c r="Q9" s="1744"/>
      <c r="R9" s="1744"/>
      <c r="S9" s="1744"/>
      <c r="T9" s="1744"/>
      <c r="U9" s="1744"/>
      <c r="V9" s="1744"/>
      <c r="W9" s="1744"/>
      <c r="X9" s="1744"/>
      <c r="Y9" s="1744"/>
      <c r="Z9" s="1744"/>
      <c r="AA9" s="1744"/>
      <c r="AB9" s="1744"/>
      <c r="AC9" s="1744"/>
      <c r="AD9" s="1744"/>
      <c r="AE9" s="1744"/>
      <c r="AF9" s="1744"/>
      <c r="AG9" s="1744"/>
      <c r="AH9" s="1744"/>
      <c r="AI9" s="1744"/>
      <c r="AJ9" s="1744"/>
      <c r="AK9" s="1745"/>
      <c r="AL9" s="1746"/>
      <c r="AM9" s="1747"/>
      <c r="AN9" s="1747"/>
      <c r="AO9" s="1747"/>
      <c r="AP9" s="1747"/>
      <c r="AQ9" s="1747"/>
      <c r="AR9" s="1747"/>
      <c r="AS9" s="1747"/>
      <c r="AT9" s="1747"/>
      <c r="AU9" s="1747"/>
      <c r="AV9" s="1747"/>
      <c r="AW9" s="1747"/>
      <c r="AX9" s="1747"/>
      <c r="AY9" s="1747"/>
      <c r="AZ9" s="1748"/>
    </row>
    <row r="10" spans="1:54" ht="23.25" customHeight="1" x14ac:dyDescent="0.2">
      <c r="A10" s="69"/>
      <c r="B10" s="1042" t="s">
        <v>47</v>
      </c>
      <c r="C10" s="1043"/>
      <c r="D10" s="1043"/>
      <c r="E10" s="1043"/>
      <c r="F10" s="1043"/>
      <c r="G10" s="1043"/>
      <c r="H10" s="1043"/>
      <c r="I10" s="1043"/>
      <c r="J10" s="1043"/>
      <c r="K10" s="1043"/>
      <c r="L10" s="1044"/>
      <c r="M10" s="1628"/>
      <c r="N10" s="1629"/>
      <c r="O10" s="1261" t="s">
        <v>302</v>
      </c>
      <c r="P10" s="1709"/>
      <c r="Q10" s="1709"/>
      <c r="R10" s="1709"/>
      <c r="S10" s="1709"/>
      <c r="T10" s="1709"/>
      <c r="U10" s="1709"/>
      <c r="V10" s="1709"/>
      <c r="W10" s="1709"/>
      <c r="X10" s="1709"/>
      <c r="Y10" s="1709"/>
      <c r="Z10" s="1709"/>
      <c r="AA10" s="1709"/>
      <c r="AB10" s="1709"/>
      <c r="AC10" s="1709"/>
      <c r="AD10" s="1709"/>
      <c r="AE10" s="1709"/>
      <c r="AF10" s="1709"/>
      <c r="AG10" s="1709"/>
      <c r="AH10" s="1709"/>
      <c r="AI10" s="1709"/>
      <c r="AJ10" s="1709"/>
      <c r="AK10" s="1709"/>
      <c r="AL10" s="1709"/>
      <c r="AM10" s="1709"/>
      <c r="AN10" s="1709"/>
      <c r="AO10" s="1709"/>
      <c r="AP10" s="1709"/>
      <c r="AQ10" s="1709"/>
      <c r="AR10" s="1710"/>
      <c r="AS10" s="1734"/>
      <c r="AT10" s="1735"/>
      <c r="AU10" s="1735"/>
      <c r="AV10" s="1735"/>
      <c r="AW10" s="1735"/>
      <c r="AX10" s="1735"/>
      <c r="AY10" s="1735"/>
      <c r="AZ10" s="1736"/>
    </row>
    <row r="11" spans="1:54" ht="20.25" customHeight="1" x14ac:dyDescent="0.2">
      <c r="A11" s="69"/>
      <c r="B11" s="1342" t="s">
        <v>173</v>
      </c>
      <c r="C11" s="1159"/>
      <c r="D11" s="1159"/>
      <c r="E11" s="1159"/>
      <c r="F11" s="1159"/>
      <c r="G11" s="1159"/>
      <c r="H11" s="1159"/>
      <c r="I11" s="1159"/>
      <c r="J11" s="1159"/>
      <c r="K11" s="1159"/>
      <c r="L11" s="1343"/>
      <c r="M11" s="1691" t="s">
        <v>48</v>
      </c>
      <c r="N11" s="1692"/>
      <c r="O11" s="1692"/>
      <c r="P11" s="1692"/>
      <c r="Q11" s="1692"/>
      <c r="R11" s="1692"/>
      <c r="S11" s="155"/>
      <c r="T11" s="947" t="s">
        <v>254</v>
      </c>
      <c r="U11" s="947"/>
      <c r="V11" s="947"/>
      <c r="W11" s="1597"/>
      <c r="X11" s="1731"/>
      <c r="Y11" s="1732"/>
      <c r="Z11" s="1732"/>
      <c r="AA11" s="1732"/>
      <c r="AB11" s="1732"/>
      <c r="AC11" s="1733"/>
      <c r="AD11" s="1606" t="s">
        <v>131</v>
      </c>
      <c r="AE11" s="947"/>
      <c r="AF11" s="947"/>
      <c r="AG11" s="1675"/>
      <c r="AH11" s="1675"/>
      <c r="AI11" s="1675"/>
      <c r="AJ11" s="1402" t="s">
        <v>864</v>
      </c>
      <c r="AK11" s="947"/>
      <c r="AL11" s="947"/>
      <c r="AM11" s="1597"/>
      <c r="AN11" s="1676"/>
      <c r="AO11" s="1677"/>
      <c r="AP11" s="1677"/>
      <c r="AQ11" s="1677"/>
      <c r="AR11" s="1677"/>
      <c r="AS11" s="1678"/>
      <c r="AT11" s="1606" t="s">
        <v>252</v>
      </c>
      <c r="AU11" s="947"/>
      <c r="AV11" s="947"/>
      <c r="AW11" s="1651"/>
      <c r="AX11" s="1651"/>
      <c r="AY11" s="1651"/>
      <c r="AZ11" s="1652"/>
    </row>
    <row r="12" spans="1:54" ht="20.25" customHeight="1" x14ac:dyDescent="0.2">
      <c r="A12" s="69"/>
      <c r="B12" s="1737" t="s">
        <v>294</v>
      </c>
      <c r="C12" s="1687"/>
      <c r="D12" s="1687"/>
      <c r="E12" s="1687"/>
      <c r="F12" s="1687"/>
      <c r="G12" s="1686">
        <f>AX2</f>
        <v>0</v>
      </c>
      <c r="H12" s="1687"/>
      <c r="I12" s="1687"/>
      <c r="J12" s="1687"/>
      <c r="K12" s="1687"/>
      <c r="L12" s="1688"/>
      <c r="M12" s="1691" t="s">
        <v>50</v>
      </c>
      <c r="N12" s="1692"/>
      <c r="O12" s="1692"/>
      <c r="P12" s="1692"/>
      <c r="Q12" s="1692"/>
      <c r="R12" s="1692"/>
      <c r="S12" s="156"/>
      <c r="T12" s="947" t="s">
        <v>254</v>
      </c>
      <c r="U12" s="947"/>
      <c r="V12" s="947"/>
      <c r="W12" s="1597"/>
      <c r="X12" s="1704">
        <f>S29*S32</f>
        <v>0</v>
      </c>
      <c r="Y12" s="1705"/>
      <c r="Z12" s="1705"/>
      <c r="AA12" s="1705"/>
      <c r="AB12" s="1705"/>
      <c r="AC12" s="1706"/>
      <c r="AD12" s="1606" t="s">
        <v>131</v>
      </c>
      <c r="AE12" s="947"/>
      <c r="AF12" s="947"/>
      <c r="AG12" s="1650"/>
      <c r="AH12" s="1650"/>
      <c r="AI12" s="1650"/>
      <c r="AJ12" s="1402" t="s">
        <v>864</v>
      </c>
      <c r="AK12" s="947"/>
      <c r="AL12" s="947"/>
      <c r="AM12" s="1597"/>
      <c r="AN12" s="1594">
        <f>AN29*S32</f>
        <v>0</v>
      </c>
      <c r="AO12" s="1595"/>
      <c r="AP12" s="1595"/>
      <c r="AQ12" s="1595"/>
      <c r="AR12" s="1595"/>
      <c r="AS12" s="1596"/>
      <c r="AT12" s="1606" t="s">
        <v>252</v>
      </c>
      <c r="AU12" s="947"/>
      <c r="AV12" s="947"/>
      <c r="AW12" s="1399"/>
      <c r="AX12" s="1399"/>
      <c r="AY12" s="1399"/>
      <c r="AZ12" s="1656"/>
    </row>
    <row r="13" spans="1:54" ht="20.25" customHeight="1" x14ac:dyDescent="0.2">
      <c r="A13" s="69"/>
      <c r="B13" s="1591"/>
      <c r="C13" s="1592"/>
      <c r="D13" s="1592"/>
      <c r="E13" s="1592"/>
      <c r="F13" s="1592"/>
      <c r="G13" s="1592"/>
      <c r="H13" s="1592"/>
      <c r="I13" s="1592"/>
      <c r="J13" s="1592"/>
      <c r="K13" s="1592"/>
      <c r="L13" s="1593"/>
      <c r="M13" s="1738" t="s">
        <v>49</v>
      </c>
      <c r="N13" s="1739"/>
      <c r="O13" s="1739"/>
      <c r="P13" s="1739"/>
      <c r="Q13" s="1739"/>
      <c r="R13" s="1739"/>
      <c r="S13" s="156"/>
      <c r="T13" s="1210" t="s">
        <v>254</v>
      </c>
      <c r="U13" s="1210"/>
      <c r="V13" s="1210"/>
      <c r="W13" s="1598"/>
      <c r="X13" s="1599"/>
      <c r="Y13" s="1600"/>
      <c r="Z13" s="1600"/>
      <c r="AA13" s="1600"/>
      <c r="AB13" s="1600"/>
      <c r="AC13" s="1601"/>
      <c r="AD13" s="1627" t="s">
        <v>131</v>
      </c>
      <c r="AE13" s="1210"/>
      <c r="AF13" s="1210"/>
      <c r="AG13" s="1650"/>
      <c r="AH13" s="1650"/>
      <c r="AI13" s="1650"/>
      <c r="AJ13" s="1379" t="s">
        <v>864</v>
      </c>
      <c r="AK13" s="1210"/>
      <c r="AL13" s="1210"/>
      <c r="AM13" s="1598"/>
      <c r="AN13" s="1726"/>
      <c r="AO13" s="1727"/>
      <c r="AP13" s="1727"/>
      <c r="AQ13" s="1727"/>
      <c r="AR13" s="1727"/>
      <c r="AS13" s="1728"/>
      <c r="AT13" s="1627" t="s">
        <v>252</v>
      </c>
      <c r="AU13" s="1210"/>
      <c r="AV13" s="1210"/>
      <c r="AW13" s="1399"/>
      <c r="AX13" s="1399"/>
      <c r="AY13" s="1399"/>
      <c r="AZ13" s="1656"/>
    </row>
    <row r="14" spans="1:54" ht="20.25" customHeight="1" x14ac:dyDescent="0.2">
      <c r="A14" s="69"/>
      <c r="B14" s="1657"/>
      <c r="C14" s="1658"/>
      <c r="D14" s="1658"/>
      <c r="E14" s="1658"/>
      <c r="F14" s="1658"/>
      <c r="G14" s="1658"/>
      <c r="H14" s="1658"/>
      <c r="I14" s="1658"/>
      <c r="J14" s="1658"/>
      <c r="K14" s="1658"/>
      <c r="L14" s="1659"/>
      <c r="M14" s="1623" t="s">
        <v>51</v>
      </c>
      <c r="N14" s="1624"/>
      <c r="O14" s="1624"/>
      <c r="P14" s="1624"/>
      <c r="Q14" s="1624"/>
      <c r="R14" s="1624"/>
      <c r="S14" s="157"/>
      <c r="T14" s="1235" t="s">
        <v>255</v>
      </c>
      <c r="U14" s="1236"/>
      <c r="V14" s="1236"/>
      <c r="W14" s="1237"/>
      <c r="X14" s="1683" t="str">
        <f>IF(X11+X12-X13=0,"",X11+X12-X13)</f>
        <v/>
      </c>
      <c r="Y14" s="1684"/>
      <c r="Z14" s="1684"/>
      <c r="AA14" s="1684"/>
      <c r="AB14" s="1684"/>
      <c r="AC14" s="1685"/>
      <c r="AD14" s="1614" t="s">
        <v>131</v>
      </c>
      <c r="AE14" s="1615"/>
      <c r="AF14" s="1615"/>
      <c r="AG14" s="1679"/>
      <c r="AH14" s="1679"/>
      <c r="AI14" s="1679"/>
      <c r="AJ14" s="1625" t="s">
        <v>865</v>
      </c>
      <c r="AK14" s="1625"/>
      <c r="AL14" s="1625"/>
      <c r="AM14" s="1626"/>
      <c r="AN14" s="1683" t="str">
        <f>IF(AN11+AN12-AN13=0,"",AN11+AN12-AN13)</f>
        <v/>
      </c>
      <c r="AO14" s="1684"/>
      <c r="AP14" s="1684"/>
      <c r="AQ14" s="1684"/>
      <c r="AR14" s="1684"/>
      <c r="AS14" s="1685"/>
      <c r="AT14" s="1614" t="s">
        <v>252</v>
      </c>
      <c r="AU14" s="1615"/>
      <c r="AV14" s="1615"/>
      <c r="AW14" s="1378"/>
      <c r="AX14" s="1378"/>
      <c r="AY14" s="1378"/>
      <c r="AZ14" s="1613"/>
    </row>
    <row r="15" spans="1:54" ht="20.25" customHeight="1" x14ac:dyDescent="0.2">
      <c r="A15" s="69"/>
      <c r="B15" s="1544" t="s">
        <v>72</v>
      </c>
      <c r="C15" s="1545"/>
      <c r="D15" s="1545"/>
      <c r="E15" s="1545"/>
      <c r="F15" s="1545"/>
      <c r="G15" s="1545"/>
      <c r="H15" s="1545"/>
      <c r="I15" s="1545"/>
      <c r="J15" s="1545"/>
      <c r="K15" s="1545"/>
      <c r="L15" s="1546"/>
      <c r="M15" s="1844"/>
      <c r="N15" s="1845"/>
      <c r="O15" s="1846" t="s">
        <v>812</v>
      </c>
      <c r="P15" s="1847"/>
      <c r="Q15" s="1847"/>
      <c r="R15" s="1847"/>
      <c r="S15" s="1847"/>
      <c r="T15" s="1847"/>
      <c r="U15" s="1847"/>
      <c r="V15" s="1847"/>
      <c r="W15" s="1847"/>
      <c r="X15" s="1847"/>
      <c r="Y15" s="1547"/>
      <c r="Z15" s="1548"/>
      <c r="AA15" s="1848" t="s">
        <v>898</v>
      </c>
      <c r="AB15" s="1849"/>
      <c r="AC15" s="1547"/>
      <c r="AD15" s="1548"/>
      <c r="AE15" s="1848" t="s">
        <v>899</v>
      </c>
      <c r="AF15" s="1849"/>
      <c r="AG15" s="1547"/>
      <c r="AH15" s="1548"/>
      <c r="AI15" s="1848" t="s">
        <v>900</v>
      </c>
      <c r="AJ15" s="1849"/>
      <c r="AK15" s="1850"/>
      <c r="AL15" s="1850"/>
      <c r="AM15" s="1850"/>
      <c r="AN15" s="1844"/>
      <c r="AO15" s="1845"/>
      <c r="AP15" s="1842" t="s">
        <v>813</v>
      </c>
      <c r="AQ15" s="1843"/>
      <c r="AR15" s="1843"/>
      <c r="AS15" s="1843"/>
      <c r="AT15" s="1843"/>
      <c r="AU15" s="1843"/>
      <c r="AV15" s="1843"/>
      <c r="AW15" s="1843"/>
      <c r="AX15" s="1843"/>
      <c r="AY15" s="1843"/>
      <c r="AZ15" s="714"/>
    </row>
    <row r="16" spans="1:54" ht="23.25" customHeight="1" x14ac:dyDescent="0.2">
      <c r="A16" s="69"/>
      <c r="B16" s="1653" t="s">
        <v>269</v>
      </c>
      <c r="C16" s="1654"/>
      <c r="D16" s="1654"/>
      <c r="E16" s="1654"/>
      <c r="F16" s="1654"/>
      <c r="G16" s="1654"/>
      <c r="H16" s="1654"/>
      <c r="I16" s="1654"/>
      <c r="J16" s="1654"/>
      <c r="K16" s="1654"/>
      <c r="L16" s="1655"/>
      <c r="M16" s="1374" t="s">
        <v>53</v>
      </c>
      <c r="N16" s="1375"/>
      <c r="O16" s="1375"/>
      <c r="P16" s="1375"/>
      <c r="Q16" s="1375"/>
      <c r="R16" s="1375"/>
      <c r="S16" s="1375"/>
      <c r="T16" s="1630"/>
      <c r="U16" s="1636" t="s">
        <v>18</v>
      </c>
      <c r="V16" s="1637"/>
      <c r="W16" s="1637"/>
      <c r="X16" s="1637"/>
      <c r="Y16" s="1637"/>
      <c r="Z16" s="1637"/>
      <c r="AA16" s="1637"/>
      <c r="AB16" s="160"/>
      <c r="AC16" s="1637" t="s">
        <v>19</v>
      </c>
      <c r="AD16" s="1637"/>
      <c r="AE16" s="1637"/>
      <c r="AF16" s="1637"/>
      <c r="AG16" s="1637"/>
      <c r="AH16" s="1637"/>
      <c r="AI16" s="1637"/>
      <c r="AJ16" s="160"/>
      <c r="AK16" s="1637" t="s">
        <v>20</v>
      </c>
      <c r="AL16" s="1637"/>
      <c r="AM16" s="1637"/>
      <c r="AN16" s="1637"/>
      <c r="AO16" s="1637"/>
      <c r="AP16" s="1637"/>
      <c r="AQ16" s="1637"/>
      <c r="AR16" s="160"/>
      <c r="AS16" s="1637" t="s">
        <v>23</v>
      </c>
      <c r="AT16" s="1637"/>
      <c r="AU16" s="1637"/>
      <c r="AV16" s="1637"/>
      <c r="AW16" s="1637"/>
      <c r="AX16" s="1637"/>
      <c r="AY16" s="1637"/>
      <c r="AZ16" s="163"/>
    </row>
    <row r="17" spans="1:75" ht="20.25" customHeight="1" x14ac:dyDescent="0.2">
      <c r="A17" s="69"/>
      <c r="B17" s="1585" t="s">
        <v>170</v>
      </c>
      <c r="C17" s="1586"/>
      <c r="D17" s="1586"/>
      <c r="E17" s="1586"/>
      <c r="F17" s="1586"/>
      <c r="G17" s="1586"/>
      <c r="H17" s="1586"/>
      <c r="I17" s="1586"/>
      <c r="J17" s="1586"/>
      <c r="K17" s="1586"/>
      <c r="L17" s="1587"/>
      <c r="M17" s="1563" t="s">
        <v>866</v>
      </c>
      <c r="N17" s="1564"/>
      <c r="O17" s="1564"/>
      <c r="P17" s="1564"/>
      <c r="Q17" s="1564"/>
      <c r="R17" s="1564"/>
      <c r="S17" s="1564"/>
      <c r="T17" s="1851"/>
      <c r="U17" s="1638"/>
      <c r="V17" s="1570"/>
      <c r="W17" s="1570"/>
      <c r="X17" s="1570"/>
      <c r="Y17" s="1570"/>
      <c r="Z17" s="1570"/>
      <c r="AA17" s="1570"/>
      <c r="AB17" s="161"/>
      <c r="AC17" s="1570"/>
      <c r="AD17" s="1570"/>
      <c r="AE17" s="1570"/>
      <c r="AF17" s="1570"/>
      <c r="AG17" s="1570"/>
      <c r="AH17" s="1570"/>
      <c r="AI17" s="1570"/>
      <c r="AJ17" s="161"/>
      <c r="AK17" s="1570"/>
      <c r="AL17" s="1570"/>
      <c r="AM17" s="1570"/>
      <c r="AN17" s="1570"/>
      <c r="AO17" s="1570"/>
      <c r="AP17" s="1570"/>
      <c r="AQ17" s="1570"/>
      <c r="AR17" s="161"/>
      <c r="AS17" s="1605">
        <f>SUM(U17,AC17,AK17)</f>
        <v>0</v>
      </c>
      <c r="AT17" s="1605"/>
      <c r="AU17" s="1605"/>
      <c r="AV17" s="1605"/>
      <c r="AW17" s="1605"/>
      <c r="AX17" s="1605"/>
      <c r="AY17" s="1605"/>
      <c r="AZ17" s="164"/>
    </row>
    <row r="18" spans="1:75" ht="20.25" customHeight="1" x14ac:dyDescent="0.2">
      <c r="A18" s="69"/>
      <c r="B18" s="1585"/>
      <c r="C18" s="1586"/>
      <c r="D18" s="1586"/>
      <c r="E18" s="1586"/>
      <c r="F18" s="1586"/>
      <c r="G18" s="1586"/>
      <c r="H18" s="1586"/>
      <c r="I18" s="1586"/>
      <c r="J18" s="1586"/>
      <c r="K18" s="1586"/>
      <c r="L18" s="1587"/>
      <c r="M18" s="1420" t="s">
        <v>867</v>
      </c>
      <c r="N18" s="1421"/>
      <c r="O18" s="1421"/>
      <c r="P18" s="1421"/>
      <c r="Q18" s="1421"/>
      <c r="R18" s="1421"/>
      <c r="S18" s="1421"/>
      <c r="T18" s="1619"/>
      <c r="U18" s="1620"/>
      <c r="V18" s="1621"/>
      <c r="W18" s="1621"/>
      <c r="X18" s="1621"/>
      <c r="Y18" s="1621"/>
      <c r="Z18" s="1621"/>
      <c r="AA18" s="1621"/>
      <c r="AB18" s="161"/>
      <c r="AC18" s="1621"/>
      <c r="AD18" s="1621"/>
      <c r="AE18" s="1621"/>
      <c r="AF18" s="1621"/>
      <c r="AG18" s="1621"/>
      <c r="AH18" s="1621"/>
      <c r="AI18" s="1621"/>
      <c r="AJ18" s="161"/>
      <c r="AK18" s="1621"/>
      <c r="AL18" s="1621"/>
      <c r="AM18" s="1621"/>
      <c r="AN18" s="1621"/>
      <c r="AO18" s="1621"/>
      <c r="AP18" s="1621"/>
      <c r="AQ18" s="1621"/>
      <c r="AR18" s="161"/>
      <c r="AS18" s="1681">
        <f>SUM(U18,AC18,AK18)</f>
        <v>0</v>
      </c>
      <c r="AT18" s="1681"/>
      <c r="AU18" s="1681"/>
      <c r="AV18" s="1681"/>
      <c r="AW18" s="1681"/>
      <c r="AX18" s="1681"/>
      <c r="AY18" s="1681"/>
      <c r="AZ18" s="165"/>
    </row>
    <row r="19" spans="1:75" ht="20.25" customHeight="1" x14ac:dyDescent="0.2">
      <c r="A19" s="69"/>
      <c r="B19" s="1585"/>
      <c r="C19" s="1586"/>
      <c r="D19" s="1586"/>
      <c r="E19" s="1586"/>
      <c r="F19" s="1586"/>
      <c r="G19" s="1586"/>
      <c r="H19" s="1586"/>
      <c r="I19" s="1586"/>
      <c r="J19" s="1586"/>
      <c r="K19" s="1586"/>
      <c r="L19" s="1587"/>
      <c r="M19" s="1616" t="s">
        <v>868</v>
      </c>
      <c r="N19" s="1617"/>
      <c r="O19" s="1617"/>
      <c r="P19" s="1617"/>
      <c r="Q19" s="1617"/>
      <c r="R19" s="1617"/>
      <c r="S19" s="1617"/>
      <c r="T19" s="1618"/>
      <c r="U19" s="1855"/>
      <c r="V19" s="1680"/>
      <c r="W19" s="1680"/>
      <c r="X19" s="1680"/>
      <c r="Y19" s="1680"/>
      <c r="Z19" s="1680"/>
      <c r="AA19" s="1680"/>
      <c r="AB19" s="161"/>
      <c r="AC19" s="1680"/>
      <c r="AD19" s="1680"/>
      <c r="AE19" s="1680"/>
      <c r="AF19" s="1680"/>
      <c r="AG19" s="1680"/>
      <c r="AH19" s="1680"/>
      <c r="AI19" s="1680"/>
      <c r="AJ19" s="161"/>
      <c r="AK19" s="1680"/>
      <c r="AL19" s="1680"/>
      <c r="AM19" s="1680"/>
      <c r="AN19" s="1680"/>
      <c r="AO19" s="1680"/>
      <c r="AP19" s="1680"/>
      <c r="AQ19" s="1680"/>
      <c r="AR19" s="161"/>
      <c r="AS19" s="1682">
        <f>SUM(U19,AC19,AK19)</f>
        <v>0</v>
      </c>
      <c r="AT19" s="1682"/>
      <c r="AU19" s="1682"/>
      <c r="AV19" s="1682"/>
      <c r="AW19" s="1682"/>
      <c r="AX19" s="1682"/>
      <c r="AY19" s="1682"/>
      <c r="AZ19" s="165"/>
    </row>
    <row r="20" spans="1:75" ht="20.25" customHeight="1" x14ac:dyDescent="0.2">
      <c r="A20" s="69"/>
      <c r="B20" s="1588"/>
      <c r="C20" s="1589"/>
      <c r="D20" s="1589"/>
      <c r="E20" s="1589"/>
      <c r="F20" s="1589"/>
      <c r="G20" s="1589"/>
      <c r="H20" s="1589"/>
      <c r="I20" s="1589"/>
      <c r="J20" s="1589"/>
      <c r="K20" s="1589"/>
      <c r="L20" s="1590"/>
      <c r="M20" s="1852" t="s">
        <v>869</v>
      </c>
      <c r="N20" s="1853"/>
      <c r="O20" s="1853"/>
      <c r="P20" s="1853"/>
      <c r="Q20" s="1853"/>
      <c r="R20" s="1853"/>
      <c r="S20" s="1853"/>
      <c r="T20" s="1854"/>
      <c r="U20" s="1642">
        <f>U17+U18-U19</f>
        <v>0</v>
      </c>
      <c r="V20" s="1622"/>
      <c r="W20" s="1622"/>
      <c r="X20" s="1622"/>
      <c r="Y20" s="1622"/>
      <c r="Z20" s="1622"/>
      <c r="AA20" s="1622"/>
      <c r="AB20" s="162"/>
      <c r="AC20" s="1622">
        <f>AC17+AC18-AC19</f>
        <v>0</v>
      </c>
      <c r="AD20" s="1622"/>
      <c r="AE20" s="1622"/>
      <c r="AF20" s="1622"/>
      <c r="AG20" s="1622"/>
      <c r="AH20" s="1622"/>
      <c r="AI20" s="1622"/>
      <c r="AJ20" s="162"/>
      <c r="AK20" s="1622">
        <f>AK17+AK18-AK19</f>
        <v>0</v>
      </c>
      <c r="AL20" s="1622"/>
      <c r="AM20" s="1622"/>
      <c r="AN20" s="1622"/>
      <c r="AO20" s="1622"/>
      <c r="AP20" s="1622"/>
      <c r="AQ20" s="1622"/>
      <c r="AR20" s="162"/>
      <c r="AS20" s="1622">
        <f>SUM(U20,AC20,AK20)</f>
        <v>0</v>
      </c>
      <c r="AT20" s="1622"/>
      <c r="AU20" s="1622"/>
      <c r="AV20" s="1622"/>
      <c r="AW20" s="1622"/>
      <c r="AX20" s="1622"/>
      <c r="AY20" s="1622"/>
      <c r="AZ20" s="166"/>
    </row>
    <row r="21" spans="1:75" ht="20.25" customHeight="1" x14ac:dyDescent="0.2">
      <c r="A21" s="69"/>
      <c r="B21" s="1364" t="s">
        <v>54</v>
      </c>
      <c r="C21" s="1158"/>
      <c r="D21" s="1158"/>
      <c r="E21" s="1158"/>
      <c r="F21" s="1158"/>
      <c r="G21" s="1158"/>
      <c r="H21" s="1158"/>
      <c r="I21" s="1158"/>
      <c r="J21" s="1158"/>
      <c r="K21" s="1158"/>
      <c r="L21" s="1365"/>
      <c r="M21" s="1643"/>
      <c r="N21" s="1318"/>
      <c r="O21" s="1319" t="s">
        <v>303</v>
      </c>
      <c r="P21" s="1319"/>
      <c r="Q21" s="1319"/>
      <c r="R21" s="1319"/>
      <c r="S21" s="1319"/>
      <c r="T21" s="1319"/>
      <c r="U21" s="1319"/>
      <c r="V21" s="1319"/>
      <c r="W21" s="1319"/>
      <c r="X21" s="1319"/>
      <c r="Y21" s="1319"/>
      <c r="Z21" s="1319"/>
      <c r="AA21" s="1319"/>
      <c r="AB21" s="1319"/>
      <c r="AC21" s="1319"/>
      <c r="AD21" s="1319"/>
      <c r="AE21" s="1319"/>
      <c r="AF21" s="1856"/>
      <c r="AG21" s="1643"/>
      <c r="AH21" s="1318"/>
      <c r="AI21" s="1319" t="s">
        <v>305</v>
      </c>
      <c r="AJ21" s="1319"/>
      <c r="AK21" s="1319"/>
      <c r="AL21" s="1319"/>
      <c r="AM21" s="1319"/>
      <c r="AN21" s="1319"/>
      <c r="AO21" s="1319"/>
      <c r="AP21" s="1319"/>
      <c r="AQ21" s="1319"/>
      <c r="AR21" s="1319"/>
      <c r="AS21" s="1319"/>
      <c r="AT21" s="1319"/>
      <c r="AU21" s="1319"/>
      <c r="AV21" s="1319"/>
      <c r="AW21" s="1319"/>
      <c r="AX21" s="1319"/>
      <c r="AY21" s="1319"/>
      <c r="AZ21" s="1320"/>
    </row>
    <row r="22" spans="1:75" ht="20.25" customHeight="1" x14ac:dyDescent="0.2">
      <c r="A22" s="69"/>
      <c r="B22" s="1670"/>
      <c r="C22" s="1671"/>
      <c r="D22" s="1671"/>
      <c r="E22" s="1671"/>
      <c r="F22" s="1671"/>
      <c r="G22" s="1671"/>
      <c r="H22" s="1671"/>
      <c r="I22" s="1671"/>
      <c r="J22" s="1671"/>
      <c r="K22" s="1671"/>
      <c r="L22" s="1672"/>
      <c r="M22" s="1568"/>
      <c r="N22" s="1538"/>
      <c r="O22" s="1539" t="s">
        <v>304</v>
      </c>
      <c r="P22" s="1539"/>
      <c r="Q22" s="1539"/>
      <c r="R22" s="1539"/>
      <c r="S22" s="1539"/>
      <c r="T22" s="1539"/>
      <c r="U22" s="1539" t="b">
        <v>0</v>
      </c>
      <c r="V22" s="1539"/>
      <c r="W22" s="1539"/>
      <c r="X22" s="1539"/>
      <c r="Y22" s="1539"/>
      <c r="Z22" s="1539"/>
      <c r="AA22" s="1539"/>
      <c r="AB22" s="1539"/>
      <c r="AC22" s="1539"/>
      <c r="AD22" s="1539"/>
      <c r="AE22" s="1539"/>
      <c r="AF22" s="1569"/>
      <c r="AG22" s="1639"/>
      <c r="AH22" s="1640"/>
      <c r="AI22" s="1283" t="s">
        <v>306</v>
      </c>
      <c r="AJ22" s="1283"/>
      <c r="AK22" s="1283"/>
      <c r="AL22" s="1283"/>
      <c r="AM22" s="1283"/>
      <c r="AN22" s="1283"/>
      <c r="AO22" s="1283"/>
      <c r="AP22" s="1283"/>
      <c r="AQ22" s="1283"/>
      <c r="AR22" s="1283"/>
      <c r="AS22" s="1283"/>
      <c r="AT22" s="1283"/>
      <c r="AU22" s="1283"/>
      <c r="AV22" s="1283"/>
      <c r="AW22" s="1283"/>
      <c r="AX22" s="1283"/>
      <c r="AY22" s="1283"/>
      <c r="AZ22" s="1641"/>
    </row>
    <row r="23" spans="1:75" ht="21.75" customHeight="1" x14ac:dyDescent="0.2">
      <c r="A23" s="69"/>
      <c r="B23" s="1670"/>
      <c r="C23" s="1671"/>
      <c r="D23" s="1671"/>
      <c r="E23" s="1671"/>
      <c r="F23" s="1671"/>
      <c r="G23" s="1671"/>
      <c r="H23" s="1671"/>
      <c r="I23" s="1671"/>
      <c r="J23" s="1671"/>
      <c r="K23" s="1671"/>
      <c r="L23" s="1672"/>
      <c r="M23" s="1673"/>
      <c r="N23" s="1674"/>
      <c r="O23" s="1583" t="s">
        <v>307</v>
      </c>
      <c r="P23" s="1584"/>
      <c r="Q23" s="1584"/>
      <c r="R23" s="1584"/>
      <c r="S23" s="1584"/>
      <c r="T23" s="1584"/>
      <c r="U23" s="1584"/>
      <c r="V23" s="1584"/>
      <c r="W23" s="1584"/>
      <c r="X23" s="1584"/>
      <c r="Y23" s="1584"/>
      <c r="Z23" s="1584"/>
      <c r="AA23" s="1584"/>
      <c r="AB23" s="1584"/>
      <c r="AC23" s="1584"/>
      <c r="AD23" s="1584"/>
      <c r="AE23" s="1584"/>
      <c r="AF23" s="1584"/>
      <c r="AG23" s="167"/>
      <c r="AH23" s="1525"/>
      <c r="AI23" s="1525"/>
      <c r="AJ23" s="1525"/>
      <c r="AK23" s="1525"/>
      <c r="AL23" s="1525"/>
      <c r="AM23" s="1525"/>
      <c r="AN23" s="1525"/>
      <c r="AO23" s="1525"/>
      <c r="AP23" s="1525"/>
      <c r="AQ23" s="1525"/>
      <c r="AR23" s="1525"/>
      <c r="AS23" s="1525"/>
      <c r="AT23" s="1525"/>
      <c r="AU23" s="1525"/>
      <c r="AV23" s="1525"/>
      <c r="AW23" s="1525"/>
      <c r="AX23" s="1525"/>
      <c r="AY23" s="1523"/>
      <c r="AZ23" s="1524"/>
    </row>
    <row r="24" spans="1:75" ht="23.25" customHeight="1" x14ac:dyDescent="0.2">
      <c r="A24" s="69"/>
      <c r="B24" s="1662" t="s">
        <v>174</v>
      </c>
      <c r="C24" s="1663"/>
      <c r="D24" s="1663"/>
      <c r="E24" s="1663"/>
      <c r="F24" s="1663"/>
      <c r="G24" s="1663"/>
      <c r="H24" s="1663"/>
      <c r="I24" s="1663"/>
      <c r="J24" s="1663"/>
      <c r="K24" s="1663"/>
      <c r="L24" s="1664"/>
      <c r="M24" s="1258"/>
      <c r="N24" s="1259"/>
      <c r="O24" s="1541" t="s">
        <v>308</v>
      </c>
      <c r="P24" s="1542"/>
      <c r="Q24" s="1542"/>
      <c r="R24" s="1542"/>
      <c r="S24" s="1542"/>
      <c r="T24" s="1542"/>
      <c r="U24" s="1542"/>
      <c r="V24" s="1542"/>
      <c r="W24" s="1542"/>
      <c r="X24" s="1542"/>
      <c r="Y24" s="1533"/>
      <c r="Z24" s="1533"/>
      <c r="AA24" s="1533"/>
      <c r="AB24" s="1533"/>
      <c r="AC24" s="1533"/>
      <c r="AD24" s="1533"/>
      <c r="AE24" s="1533"/>
      <c r="AF24" s="1533"/>
      <c r="AG24" s="1534"/>
      <c r="AH24" s="1535"/>
      <c r="AI24" s="1261" t="s">
        <v>309</v>
      </c>
      <c r="AJ24" s="1261"/>
      <c r="AK24" s="1261"/>
      <c r="AL24" s="1261"/>
      <c r="AM24" s="1261"/>
      <c r="AN24" s="1261"/>
      <c r="AO24" s="1261"/>
      <c r="AP24" s="1261"/>
      <c r="AQ24" s="1261"/>
      <c r="AR24" s="1536"/>
      <c r="AS24" s="1578"/>
      <c r="AT24" s="1579"/>
      <c r="AU24" s="1579"/>
      <c r="AV24" s="1580"/>
      <c r="AW24" s="1581" t="s">
        <v>943</v>
      </c>
      <c r="AX24" s="1564"/>
      <c r="AY24" s="1564"/>
      <c r="AZ24" s="1582"/>
    </row>
    <row r="25" spans="1:75" ht="20.25" customHeight="1" x14ac:dyDescent="0.2">
      <c r="A25" s="69"/>
      <c r="B25" s="1644" t="s">
        <v>175</v>
      </c>
      <c r="C25" s="1645"/>
      <c r="D25" s="1645"/>
      <c r="E25" s="1645"/>
      <c r="F25" s="1645"/>
      <c r="G25" s="1645"/>
      <c r="H25" s="1645"/>
      <c r="I25" s="1645"/>
      <c r="J25" s="1645"/>
      <c r="K25" s="1645"/>
      <c r="L25" s="1646"/>
      <c r="M25" s="1528" t="s">
        <v>176</v>
      </c>
      <c r="N25" s="1529"/>
      <c r="O25" s="1529"/>
      <c r="P25" s="1529"/>
      <c r="Q25" s="1529"/>
      <c r="R25" s="1529"/>
      <c r="S25" s="1529"/>
      <c r="T25" s="1529"/>
      <c r="U25" s="1529"/>
      <c r="V25" s="1529"/>
      <c r="W25" s="1529"/>
      <c r="X25" s="1529"/>
      <c r="Y25" s="1537"/>
      <c r="Z25" s="1538"/>
      <c r="AA25" s="1539" t="s">
        <v>310</v>
      </c>
      <c r="AB25" s="1539"/>
      <c r="AC25" s="1539"/>
      <c r="AD25" s="1539"/>
      <c r="AE25" s="1539"/>
      <c r="AF25" s="1539"/>
      <c r="AG25" s="1539"/>
      <c r="AH25" s="1539"/>
      <c r="AI25" s="1539"/>
      <c r="AJ25" s="1540"/>
      <c r="AK25" s="1537"/>
      <c r="AL25" s="1538"/>
      <c r="AM25" s="1539" t="s">
        <v>870</v>
      </c>
      <c r="AN25" s="1539"/>
      <c r="AO25" s="1539"/>
      <c r="AP25" s="1539"/>
      <c r="AQ25" s="1539"/>
      <c r="AR25" s="1539"/>
      <c r="AS25" s="1539"/>
      <c r="AT25" s="1539"/>
      <c r="AU25" s="1539"/>
      <c r="AV25" s="1539"/>
      <c r="AW25" s="1539"/>
      <c r="AX25" s="1539"/>
      <c r="AY25" s="1539"/>
      <c r="AZ25" s="1543"/>
    </row>
    <row r="26" spans="1:75" ht="23.25" customHeight="1" x14ac:dyDescent="0.2">
      <c r="A26" s="69"/>
      <c r="B26" s="1644"/>
      <c r="C26" s="1645"/>
      <c r="D26" s="1645"/>
      <c r="E26" s="1645"/>
      <c r="F26" s="1645"/>
      <c r="G26" s="1645"/>
      <c r="H26" s="1645"/>
      <c r="I26" s="1645"/>
      <c r="J26" s="1645"/>
      <c r="K26" s="1645"/>
      <c r="L26" s="1646"/>
      <c r="M26" s="1420" t="s">
        <v>177</v>
      </c>
      <c r="N26" s="1421"/>
      <c r="O26" s="1421"/>
      <c r="P26" s="1421"/>
      <c r="Q26" s="1421"/>
      <c r="R26" s="1421"/>
      <c r="S26" s="1421"/>
      <c r="T26" s="1421"/>
      <c r="U26" s="1421"/>
      <c r="V26" s="1421"/>
      <c r="W26" s="1421"/>
      <c r="X26" s="1421"/>
      <c r="Y26" s="1526"/>
      <c r="Z26" s="1527"/>
      <c r="AA26" s="1527"/>
      <c r="AB26" s="1527"/>
      <c r="AC26" s="1571"/>
      <c r="AD26" s="1571"/>
      <c r="AE26" s="1571"/>
      <c r="AF26" s="1571"/>
      <c r="AG26" s="1571"/>
      <c r="AH26" s="1571"/>
      <c r="AI26" s="1571"/>
      <c r="AJ26" s="1571"/>
      <c r="AK26" s="1571"/>
      <c r="AL26" s="1571"/>
      <c r="AM26" s="1571"/>
      <c r="AN26" s="1634" t="s">
        <v>178</v>
      </c>
      <c r="AO26" s="1634"/>
      <c r="AP26" s="1634"/>
      <c r="AQ26" s="1634"/>
      <c r="AR26" s="1635"/>
      <c r="AS26" s="1553"/>
      <c r="AT26" s="1554"/>
      <c r="AU26" s="1554"/>
      <c r="AV26" s="1555"/>
      <c r="AW26" s="1549" t="s">
        <v>943</v>
      </c>
      <c r="AX26" s="1421"/>
      <c r="AY26" s="1421"/>
      <c r="AZ26" s="1550"/>
    </row>
    <row r="27" spans="1:75" ht="23.25" customHeight="1" x14ac:dyDescent="0.2">
      <c r="B27" s="1647"/>
      <c r="C27" s="1648"/>
      <c r="D27" s="1648"/>
      <c r="E27" s="1648"/>
      <c r="F27" s="1648"/>
      <c r="G27" s="1648"/>
      <c r="H27" s="1648"/>
      <c r="I27" s="1648"/>
      <c r="J27" s="1648"/>
      <c r="K27" s="1648"/>
      <c r="L27" s="1649"/>
      <c r="M27" s="1366" t="s">
        <v>179</v>
      </c>
      <c r="N27" s="1367"/>
      <c r="O27" s="1367"/>
      <c r="P27" s="1367"/>
      <c r="Q27" s="1367"/>
      <c r="R27" s="1367"/>
      <c r="S27" s="1367"/>
      <c r="T27" s="1367"/>
      <c r="U27" s="1367"/>
      <c r="V27" s="1367"/>
      <c r="W27" s="1367"/>
      <c r="X27" s="1367"/>
      <c r="Y27" s="1558"/>
      <c r="Z27" s="1559"/>
      <c r="AA27" s="1559"/>
      <c r="AB27" s="1560"/>
      <c r="AC27" s="1551" t="s">
        <v>180</v>
      </c>
      <c r="AD27" s="1367"/>
      <c r="AE27" s="1367"/>
      <c r="AF27" s="1552"/>
      <c r="AG27" s="1572" t="s">
        <v>181</v>
      </c>
      <c r="AH27" s="1573"/>
      <c r="AI27" s="1573"/>
      <c r="AJ27" s="1573"/>
      <c r="AK27" s="1573"/>
      <c r="AL27" s="1573"/>
      <c r="AM27" s="1573"/>
      <c r="AN27" s="1573"/>
      <c r="AO27" s="1573"/>
      <c r="AP27" s="1573"/>
      <c r="AQ27" s="1573"/>
      <c r="AR27" s="1574"/>
      <c r="AS27" s="1665"/>
      <c r="AT27" s="1666"/>
      <c r="AU27" s="1666"/>
      <c r="AV27" s="1667"/>
      <c r="AW27" s="1367" t="s">
        <v>63</v>
      </c>
      <c r="AX27" s="1367"/>
      <c r="AY27" s="1367"/>
      <c r="AZ27" s="1532"/>
    </row>
    <row r="28" spans="1:75" ht="23.25" customHeight="1" x14ac:dyDescent="0.2">
      <c r="B28" s="1662" t="s">
        <v>182</v>
      </c>
      <c r="C28" s="1663"/>
      <c r="D28" s="1663"/>
      <c r="E28" s="1663"/>
      <c r="F28" s="1663"/>
      <c r="G28" s="1663"/>
      <c r="H28" s="1663"/>
      <c r="I28" s="1663"/>
      <c r="J28" s="1663"/>
      <c r="K28" s="1663"/>
      <c r="L28" s="1664"/>
      <c r="M28" s="1563" t="s">
        <v>237</v>
      </c>
      <c r="N28" s="1564"/>
      <c r="O28" s="1564"/>
      <c r="P28" s="1564"/>
      <c r="Q28" s="1564"/>
      <c r="R28" s="1564"/>
      <c r="S28" s="1556"/>
      <c r="T28" s="1557"/>
      <c r="U28" s="1557"/>
      <c r="V28" s="1557"/>
      <c r="W28" s="1557"/>
      <c r="X28" s="1557"/>
      <c r="Y28" s="1557"/>
      <c r="Z28" s="1557"/>
      <c r="AA28" s="1557"/>
      <c r="AB28" s="1557"/>
      <c r="AC28" s="1557"/>
      <c r="AD28" s="1557"/>
      <c r="AE28" s="1557"/>
      <c r="AF28" s="168"/>
      <c r="AG28" s="1530" t="s">
        <v>253</v>
      </c>
      <c r="AH28" s="1530"/>
      <c r="AI28" s="1530"/>
      <c r="AJ28" s="1530"/>
      <c r="AK28" s="1530"/>
      <c r="AL28" s="1530"/>
      <c r="AM28" s="1531"/>
      <c r="AN28" s="1556"/>
      <c r="AO28" s="1557"/>
      <c r="AP28" s="1557"/>
      <c r="AQ28" s="1557"/>
      <c r="AR28" s="1557"/>
      <c r="AS28" s="1557"/>
      <c r="AT28" s="1557"/>
      <c r="AU28" s="1557"/>
      <c r="AV28" s="1557"/>
      <c r="AW28" s="1557"/>
      <c r="AX28" s="1557"/>
      <c r="AY28" s="1557"/>
      <c r="AZ28" s="169"/>
      <c r="BB28" s="24"/>
      <c r="BC28" s="24"/>
      <c r="BD28" s="89"/>
      <c r="BE28" s="89"/>
      <c r="BF28" s="89"/>
      <c r="BG28" s="89"/>
      <c r="BH28" s="89"/>
      <c r="BI28" s="89"/>
      <c r="BJ28" s="89"/>
      <c r="BK28" s="89"/>
      <c r="BL28" s="89"/>
      <c r="BM28" s="89"/>
      <c r="BN28" s="89"/>
      <c r="BO28" s="89"/>
      <c r="BP28" s="24"/>
      <c r="BQ28" s="24"/>
      <c r="BR28" s="24"/>
      <c r="BS28" s="24"/>
      <c r="BT28" s="24"/>
      <c r="BU28" s="24"/>
      <c r="BV28" s="24"/>
      <c r="BW28" s="24"/>
    </row>
    <row r="29" spans="1:75" ht="23.25" customHeight="1" x14ac:dyDescent="0.2">
      <c r="B29" s="1644" t="s">
        <v>183</v>
      </c>
      <c r="C29" s="1645"/>
      <c r="D29" s="1645"/>
      <c r="E29" s="1645"/>
      <c r="F29" s="1645"/>
      <c r="G29" s="1645"/>
      <c r="H29" s="1645"/>
      <c r="I29" s="1645"/>
      <c r="J29" s="1645"/>
      <c r="K29" s="1645"/>
      <c r="L29" s="1646"/>
      <c r="M29" s="1420" t="s">
        <v>243</v>
      </c>
      <c r="N29" s="1421"/>
      <c r="O29" s="1421"/>
      <c r="P29" s="1421"/>
      <c r="Q29" s="1421"/>
      <c r="R29" s="1422"/>
      <c r="S29" s="1565"/>
      <c r="T29" s="1566"/>
      <c r="U29" s="1566"/>
      <c r="V29" s="1566"/>
      <c r="W29" s="1566"/>
      <c r="X29" s="1567"/>
      <c r="Y29" s="1561" t="s">
        <v>131</v>
      </c>
      <c r="Z29" s="1562"/>
      <c r="AA29" s="1562"/>
      <c r="AB29" s="1399"/>
      <c r="AC29" s="1399"/>
      <c r="AD29" s="1399"/>
      <c r="AE29" s="1399"/>
      <c r="AF29" s="1399"/>
      <c r="AG29" s="1402" t="s">
        <v>251</v>
      </c>
      <c r="AH29" s="1402"/>
      <c r="AI29" s="1402"/>
      <c r="AJ29" s="1402"/>
      <c r="AK29" s="1402"/>
      <c r="AL29" s="1402"/>
      <c r="AM29" s="1403"/>
      <c r="AN29" s="1575"/>
      <c r="AO29" s="1576"/>
      <c r="AP29" s="1576"/>
      <c r="AQ29" s="1576"/>
      <c r="AR29" s="1576"/>
      <c r="AS29" s="1577"/>
      <c r="AT29" s="1668" t="s">
        <v>252</v>
      </c>
      <c r="AU29" s="1669"/>
      <c r="AV29" s="1669"/>
      <c r="AW29" s="1392"/>
      <c r="AX29" s="1392"/>
      <c r="AY29" s="1392"/>
      <c r="AZ29" s="1393"/>
      <c r="BB29" s="24"/>
      <c r="BC29" s="24"/>
      <c r="BD29" s="24"/>
      <c r="BE29" s="24"/>
      <c r="BF29" s="24"/>
      <c r="BG29" s="24"/>
      <c r="BH29" s="24"/>
      <c r="BI29" s="24"/>
      <c r="BJ29" s="24"/>
      <c r="BK29" s="24"/>
      <c r="BL29" s="24"/>
      <c r="BM29" s="24"/>
      <c r="BN29" s="24"/>
    </row>
    <row r="30" spans="1:75" ht="23.25" customHeight="1" x14ac:dyDescent="0.2">
      <c r="B30" s="1407" t="s">
        <v>184</v>
      </c>
      <c r="C30" s="1408"/>
      <c r="D30" s="1408"/>
      <c r="E30" s="1408"/>
      <c r="F30" s="1408"/>
      <c r="G30" s="1408"/>
      <c r="H30" s="1408"/>
      <c r="I30" s="1408"/>
      <c r="J30" s="1408"/>
      <c r="K30" s="1408"/>
      <c r="L30" s="1409"/>
      <c r="M30" s="1420" t="s">
        <v>244</v>
      </c>
      <c r="N30" s="1421"/>
      <c r="O30" s="1421"/>
      <c r="P30" s="1421"/>
      <c r="Q30" s="1421"/>
      <c r="R30" s="1422"/>
      <c r="S30" s="1631"/>
      <c r="T30" s="1632"/>
      <c r="U30" s="1632"/>
      <c r="V30" s="1632"/>
      <c r="W30" s="1632"/>
      <c r="X30" s="1633"/>
      <c r="Y30" s="1404" t="s">
        <v>242</v>
      </c>
      <c r="Z30" s="1405"/>
      <c r="AA30" s="1405"/>
      <c r="AB30" s="1399"/>
      <c r="AC30" s="1399"/>
      <c r="AD30" s="1399"/>
      <c r="AE30" s="1399"/>
      <c r="AF30" s="1399"/>
      <c r="AG30" s="1402" t="s">
        <v>248</v>
      </c>
      <c r="AH30" s="1402"/>
      <c r="AI30" s="1402"/>
      <c r="AJ30" s="1402"/>
      <c r="AK30" s="1402"/>
      <c r="AL30" s="1402"/>
      <c r="AM30" s="1403"/>
      <c r="AN30" s="1400"/>
      <c r="AO30" s="1401"/>
      <c r="AP30" s="1401"/>
      <c r="AQ30" s="1401"/>
      <c r="AR30" s="1401"/>
      <c r="AS30" s="1401"/>
      <c r="AT30" s="1404" t="s">
        <v>62</v>
      </c>
      <c r="AU30" s="1405"/>
      <c r="AV30" s="1405"/>
      <c r="AW30" s="1392"/>
      <c r="AX30" s="1392"/>
      <c r="AY30" s="1392"/>
      <c r="AZ30" s="1393"/>
      <c r="BB30" s="24"/>
      <c r="BC30" s="24"/>
      <c r="BD30" s="24"/>
      <c r="BE30" s="24"/>
      <c r="BF30" s="24"/>
      <c r="BG30" s="24"/>
      <c r="BH30" s="24"/>
      <c r="BI30" s="24"/>
      <c r="BJ30" s="24"/>
      <c r="BK30" s="24"/>
      <c r="BL30" s="24"/>
      <c r="BM30" s="24"/>
      <c r="BN30" s="24"/>
    </row>
    <row r="31" spans="1:75" ht="23.25" customHeight="1" x14ac:dyDescent="0.2">
      <c r="B31" s="1407"/>
      <c r="C31" s="1408"/>
      <c r="D31" s="1408"/>
      <c r="E31" s="1408"/>
      <c r="F31" s="1408"/>
      <c r="G31" s="1408"/>
      <c r="H31" s="1408"/>
      <c r="I31" s="1408"/>
      <c r="J31" s="1408"/>
      <c r="K31" s="1408"/>
      <c r="L31" s="1409"/>
      <c r="M31" s="1420" t="s">
        <v>245</v>
      </c>
      <c r="N31" s="1421"/>
      <c r="O31" s="1421"/>
      <c r="P31" s="1421"/>
      <c r="Q31" s="1421"/>
      <c r="R31" s="1422"/>
      <c r="S31" s="1400"/>
      <c r="T31" s="1401"/>
      <c r="U31" s="1401"/>
      <c r="V31" s="1401"/>
      <c r="W31" s="1401"/>
      <c r="X31" s="1406"/>
      <c r="Y31" s="1404" t="s">
        <v>62</v>
      </c>
      <c r="Z31" s="1405"/>
      <c r="AA31" s="1405"/>
      <c r="AB31" s="1399"/>
      <c r="AC31" s="1399"/>
      <c r="AD31" s="1399"/>
      <c r="AE31" s="1399"/>
      <c r="AF31" s="1399"/>
      <c r="AG31" s="1402" t="s">
        <v>249</v>
      </c>
      <c r="AH31" s="1402"/>
      <c r="AI31" s="1402"/>
      <c r="AJ31" s="1402"/>
      <c r="AK31" s="1402"/>
      <c r="AL31" s="1402"/>
      <c r="AM31" s="1403"/>
      <c r="AN31" s="1400"/>
      <c r="AO31" s="1401"/>
      <c r="AP31" s="1401"/>
      <c r="AQ31" s="1401"/>
      <c r="AR31" s="1401"/>
      <c r="AS31" s="1401"/>
      <c r="AT31" s="1404" t="s">
        <v>62</v>
      </c>
      <c r="AU31" s="1405"/>
      <c r="AV31" s="1405"/>
      <c r="AW31" s="1392"/>
      <c r="AX31" s="1392"/>
      <c r="AY31" s="1392"/>
      <c r="AZ31" s="1393"/>
      <c r="BB31" s="24"/>
      <c r="BC31" s="24"/>
      <c r="BD31" s="24"/>
      <c r="BE31" s="24"/>
      <c r="BF31" s="24"/>
      <c r="BG31" s="24"/>
      <c r="BH31" s="24"/>
      <c r="BI31" s="24"/>
      <c r="BJ31" s="24"/>
      <c r="BK31" s="24"/>
      <c r="BL31" s="24"/>
      <c r="BM31" s="24"/>
      <c r="BN31" s="24"/>
    </row>
    <row r="32" spans="1:75" ht="23.25" customHeight="1" x14ac:dyDescent="0.2">
      <c r="B32" s="1407"/>
      <c r="C32" s="1408"/>
      <c r="D32" s="1408"/>
      <c r="E32" s="1408"/>
      <c r="F32" s="1408"/>
      <c r="G32" s="1408"/>
      <c r="H32" s="1408"/>
      <c r="I32" s="1408"/>
      <c r="J32" s="1408"/>
      <c r="K32" s="1408"/>
      <c r="L32" s="1409"/>
      <c r="M32" s="1366" t="s">
        <v>246</v>
      </c>
      <c r="N32" s="1367"/>
      <c r="O32" s="1367"/>
      <c r="P32" s="1367"/>
      <c r="Q32" s="1367"/>
      <c r="R32" s="1368"/>
      <c r="S32" s="1394"/>
      <c r="T32" s="1395"/>
      <c r="U32" s="1395"/>
      <c r="V32" s="1395"/>
      <c r="W32" s="1395"/>
      <c r="X32" s="1396"/>
      <c r="Y32" s="1376" t="s">
        <v>247</v>
      </c>
      <c r="Z32" s="1377"/>
      <c r="AA32" s="1377"/>
      <c r="AB32" s="1378"/>
      <c r="AC32" s="1378"/>
      <c r="AD32" s="1378"/>
      <c r="AE32" s="1378"/>
      <c r="AF32" s="1378"/>
      <c r="AG32" s="1379" t="s">
        <v>250</v>
      </c>
      <c r="AH32" s="1379"/>
      <c r="AI32" s="1379"/>
      <c r="AJ32" s="1379"/>
      <c r="AK32" s="1379"/>
      <c r="AL32" s="1379"/>
      <c r="AM32" s="1380"/>
      <c r="AN32" s="1371"/>
      <c r="AO32" s="1372"/>
      <c r="AP32" s="1372"/>
      <c r="AQ32" s="1372"/>
      <c r="AR32" s="1372"/>
      <c r="AS32" s="1373"/>
      <c r="AT32" s="1369" t="s">
        <v>131</v>
      </c>
      <c r="AU32" s="1370"/>
      <c r="AV32" s="1370"/>
      <c r="AW32" s="1390"/>
      <c r="AX32" s="1390"/>
      <c r="AY32" s="1390"/>
      <c r="AZ32" s="1391"/>
      <c r="BB32" s="24"/>
      <c r="BC32" s="24"/>
      <c r="BD32" s="24"/>
      <c r="BE32" s="24"/>
      <c r="BF32" s="24"/>
      <c r="BG32" s="24"/>
      <c r="BH32" s="24"/>
      <c r="BI32" s="24"/>
      <c r="BJ32" s="24"/>
      <c r="BK32" s="24"/>
      <c r="BL32" s="24"/>
      <c r="BM32" s="24"/>
      <c r="BN32" s="24"/>
    </row>
    <row r="33" spans="1:65" ht="20.25" customHeight="1" x14ac:dyDescent="0.2">
      <c r="B33" s="1407"/>
      <c r="C33" s="1408"/>
      <c r="D33" s="1408"/>
      <c r="E33" s="1408"/>
      <c r="F33" s="1408"/>
      <c r="G33" s="1408"/>
      <c r="H33" s="1408"/>
      <c r="I33" s="1408"/>
      <c r="J33" s="1408"/>
      <c r="K33" s="1408"/>
      <c r="L33" s="1409"/>
      <c r="M33" s="1374"/>
      <c r="N33" s="1375"/>
      <c r="O33" s="1381" t="s">
        <v>312</v>
      </c>
      <c r="P33" s="1381"/>
      <c r="Q33" s="1381"/>
      <c r="R33" s="1381"/>
      <c r="S33" s="1381"/>
      <c r="T33" s="1381"/>
      <c r="U33" s="1381"/>
      <c r="V33" s="1381"/>
      <c r="W33" s="1381"/>
      <c r="X33" s="1381"/>
      <c r="Y33" s="1381"/>
      <c r="Z33" s="1381"/>
      <c r="AA33" s="1381"/>
      <c r="AB33" s="1381"/>
      <c r="AC33" s="1381"/>
      <c r="AD33" s="1381"/>
      <c r="AE33" s="1381"/>
      <c r="AF33" s="1382"/>
      <c r="AG33" s="1374"/>
      <c r="AH33" s="1375"/>
      <c r="AI33" s="1381" t="s">
        <v>311</v>
      </c>
      <c r="AJ33" s="1381"/>
      <c r="AK33" s="1381"/>
      <c r="AL33" s="1381"/>
      <c r="AM33" s="1381"/>
      <c r="AN33" s="1381"/>
      <c r="AO33" s="1381"/>
      <c r="AP33" s="1381"/>
      <c r="AQ33" s="1381"/>
      <c r="AR33" s="1381"/>
      <c r="AS33" s="1381"/>
      <c r="AT33" s="1381"/>
      <c r="AU33" s="1381"/>
      <c r="AV33" s="1381"/>
      <c r="AW33" s="1381"/>
      <c r="AX33" s="1381"/>
      <c r="AY33" s="1381"/>
      <c r="AZ33" s="1386"/>
    </row>
    <row r="34" spans="1:65" ht="21" customHeight="1" x14ac:dyDescent="0.2">
      <c r="B34" s="1410"/>
      <c r="C34" s="1411"/>
      <c r="D34" s="1411"/>
      <c r="E34" s="1411"/>
      <c r="F34" s="1411"/>
      <c r="G34" s="1411"/>
      <c r="H34" s="1411"/>
      <c r="I34" s="1411"/>
      <c r="J34" s="1411"/>
      <c r="K34" s="1411"/>
      <c r="L34" s="1412"/>
      <c r="M34" s="1374"/>
      <c r="N34" s="1375"/>
      <c r="O34" s="1381" t="s">
        <v>313</v>
      </c>
      <c r="P34" s="1381"/>
      <c r="Q34" s="1381"/>
      <c r="R34" s="1381"/>
      <c r="S34" s="1381"/>
      <c r="T34" s="1382"/>
      <c r="U34" s="1384"/>
      <c r="V34" s="1385"/>
      <c r="W34" s="1418" t="s">
        <v>314</v>
      </c>
      <c r="X34" s="1418"/>
      <c r="Y34" s="1418"/>
      <c r="Z34" s="1418"/>
      <c r="AA34" s="1418"/>
      <c r="AB34" s="1418"/>
      <c r="AC34" s="1419"/>
      <c r="AD34" s="1415"/>
      <c r="AE34" s="1415"/>
      <c r="AF34" s="1415"/>
      <c r="AG34" s="1427" t="s">
        <v>295</v>
      </c>
      <c r="AH34" s="1427"/>
      <c r="AI34" s="1427"/>
      <c r="AJ34" s="1428"/>
      <c r="AK34" s="1384"/>
      <c r="AL34" s="1385"/>
      <c r="AM34" s="1418" t="s">
        <v>315</v>
      </c>
      <c r="AN34" s="1418"/>
      <c r="AO34" s="1418"/>
      <c r="AP34" s="1418"/>
      <c r="AQ34" s="1418"/>
      <c r="AR34" s="1418"/>
      <c r="AS34" s="1418"/>
      <c r="AT34" s="1418"/>
      <c r="AU34" s="1418"/>
      <c r="AV34" s="1419"/>
      <c r="AW34" s="1397"/>
      <c r="AX34" s="1398"/>
      <c r="AY34" s="1398"/>
      <c r="AZ34" s="154"/>
    </row>
    <row r="35" spans="1:65" ht="23.25" customHeight="1" thickBot="1" x14ac:dyDescent="0.25">
      <c r="B35" s="1441" t="s">
        <v>220</v>
      </c>
      <c r="C35" s="1442"/>
      <c r="D35" s="1442"/>
      <c r="E35" s="1442"/>
      <c r="F35" s="1442"/>
      <c r="G35" s="1442"/>
      <c r="H35" s="1442"/>
      <c r="I35" s="1442"/>
      <c r="J35" s="1442"/>
      <c r="K35" s="1442"/>
      <c r="L35" s="1443"/>
      <c r="M35" s="1444"/>
      <c r="N35" s="1445"/>
      <c r="O35" s="1446" t="s">
        <v>308</v>
      </c>
      <c r="P35" s="1447"/>
      <c r="Q35" s="1447"/>
      <c r="R35" s="1447"/>
      <c r="S35" s="1447"/>
      <c r="T35" s="1447"/>
      <c r="U35" s="1447"/>
      <c r="V35" s="1447"/>
      <c r="W35" s="1447"/>
      <c r="X35" s="1448"/>
      <c r="Y35" s="1453"/>
      <c r="Z35" s="1454"/>
      <c r="AA35" s="1413" t="s">
        <v>316</v>
      </c>
      <c r="AB35" s="1413"/>
      <c r="AC35" s="1413"/>
      <c r="AD35" s="1413"/>
      <c r="AE35" s="1413"/>
      <c r="AF35" s="1413"/>
      <c r="AG35" s="1413"/>
      <c r="AH35" s="1413"/>
      <c r="AI35" s="1413"/>
      <c r="AJ35" s="1413"/>
      <c r="AK35" s="1414"/>
      <c r="AL35" s="1429"/>
      <c r="AM35" s="1430"/>
      <c r="AN35" s="1430"/>
      <c r="AO35" s="1430"/>
      <c r="AP35" s="1430"/>
      <c r="AQ35" s="1430"/>
      <c r="AR35" s="1430"/>
      <c r="AS35" s="1430"/>
      <c r="AT35" s="1430"/>
      <c r="AU35" s="1430"/>
      <c r="AV35" s="1430"/>
      <c r="AW35" s="1430"/>
      <c r="AX35" s="1430"/>
      <c r="AY35" s="1430"/>
      <c r="AZ35" s="1431"/>
    </row>
    <row r="36" spans="1:65" s="1" customFormat="1" ht="23.25" customHeight="1" x14ac:dyDescent="0.2">
      <c r="B36" s="1438" t="s">
        <v>912</v>
      </c>
      <c r="C36" s="1439"/>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40"/>
      <c r="AI36" s="1440"/>
      <c r="AJ36" s="1440"/>
      <c r="AK36" s="1440"/>
      <c r="AL36" s="1440"/>
      <c r="AM36" s="1440"/>
      <c r="AN36" s="1440"/>
      <c r="AO36" s="1440"/>
      <c r="AP36" s="1440"/>
      <c r="AQ36" s="1440"/>
      <c r="AR36" s="1440"/>
      <c r="AS36" s="1440"/>
      <c r="AT36" s="1440"/>
      <c r="AU36" s="1440"/>
      <c r="AV36" s="1440"/>
      <c r="AW36" s="708" t="s">
        <v>83</v>
      </c>
      <c r="AX36" s="634" t="s">
        <v>11</v>
      </c>
      <c r="AY36" s="633">
        <v>2</v>
      </c>
      <c r="AZ36" s="709"/>
    </row>
    <row r="37" spans="1:65" s="1" customFormat="1" ht="21" customHeight="1" thickBot="1" x14ac:dyDescent="0.25">
      <c r="B37" s="1436" t="s">
        <v>942</v>
      </c>
      <c r="C37" s="1437"/>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7"/>
      <c r="AG37" s="1437"/>
      <c r="AH37" s="1433" t="s">
        <v>25</v>
      </c>
      <c r="AI37" s="1434"/>
      <c r="AJ37" s="1434"/>
      <c r="AK37" s="1434"/>
      <c r="AL37" s="1434"/>
      <c r="AM37" s="1434"/>
      <c r="AN37" s="1434"/>
      <c r="AO37" s="1432">
        <f>AO2</f>
        <v>1</v>
      </c>
      <c r="AP37" s="1435"/>
      <c r="AQ37" s="1433" t="s">
        <v>172</v>
      </c>
      <c r="AR37" s="1434"/>
      <c r="AS37" s="1434"/>
      <c r="AT37" s="1434"/>
      <c r="AU37" s="1434"/>
      <c r="AV37" s="1434"/>
      <c r="AW37" s="1434"/>
      <c r="AX37" s="1432">
        <f>AX2</f>
        <v>0</v>
      </c>
      <c r="AY37" s="1432"/>
      <c r="AZ37" s="814"/>
    </row>
    <row r="38" spans="1:65" s="1" customFormat="1" ht="18" customHeight="1" x14ac:dyDescent="0.2">
      <c r="B38" s="1449" t="s">
        <v>43</v>
      </c>
      <c r="C38" s="1450"/>
      <c r="D38" s="1450"/>
      <c r="E38" s="1450"/>
      <c r="F38" s="1450"/>
      <c r="G38" s="1450"/>
      <c r="H38" s="1450"/>
      <c r="I38" s="1450"/>
      <c r="J38" s="1450"/>
      <c r="K38" s="1450"/>
      <c r="L38" s="1450"/>
      <c r="M38" s="1450"/>
      <c r="N38" s="1450"/>
      <c r="O38" s="1450"/>
      <c r="P38" s="1450"/>
      <c r="Q38" s="732"/>
      <c r="R38" s="1451">
        <f>R3</f>
        <v>0</v>
      </c>
      <c r="S38" s="1451"/>
      <c r="T38" s="1451"/>
      <c r="U38" s="1451"/>
      <c r="V38" s="1451"/>
      <c r="W38" s="1451"/>
      <c r="X38" s="1452"/>
      <c r="Y38" s="1416" t="s">
        <v>241</v>
      </c>
      <c r="Z38" s="1417"/>
      <c r="AA38" s="1417"/>
      <c r="AB38" s="1417"/>
      <c r="AC38" s="1417"/>
      <c r="AD38" s="1417"/>
      <c r="AE38" s="1417"/>
      <c r="AF38" s="1417"/>
      <c r="AG38" s="1417"/>
      <c r="AH38" s="1417"/>
      <c r="AI38" s="1417"/>
      <c r="AJ38" s="1417"/>
      <c r="AK38" s="1417"/>
      <c r="AL38" s="1417"/>
      <c r="AM38" s="1417"/>
      <c r="AN38" s="1417"/>
      <c r="AO38" s="1417"/>
      <c r="AP38" s="1417"/>
      <c r="AQ38" s="1417"/>
      <c r="AR38" s="1417"/>
      <c r="AS38" s="1238">
        <f>Tabelle1!D6</f>
        <v>0</v>
      </c>
      <c r="AT38" s="1238"/>
      <c r="AU38" s="1238"/>
      <c r="AV38" s="1239"/>
      <c r="AW38" s="843" t="s">
        <v>11</v>
      </c>
      <c r="AX38" s="1425">
        <f>Tabelle1!F6</f>
        <v>0</v>
      </c>
      <c r="AY38" s="1426"/>
      <c r="AZ38" s="1426"/>
      <c r="BA38" s="842"/>
      <c r="BB38" s="841"/>
    </row>
    <row r="39" spans="1:65" ht="18" customHeight="1" x14ac:dyDescent="0.2">
      <c r="A39" t="s">
        <v>52</v>
      </c>
      <c r="B39" s="1360" t="s">
        <v>64</v>
      </c>
      <c r="C39" s="1361"/>
      <c r="D39" s="1361"/>
      <c r="E39" s="1361"/>
      <c r="F39" s="1361"/>
      <c r="G39" s="1361"/>
      <c r="H39" s="1361"/>
      <c r="I39" s="1361"/>
      <c r="J39" s="1361"/>
      <c r="K39" s="1361"/>
      <c r="L39" s="1362"/>
      <c r="M39" s="1383"/>
      <c r="N39" s="1245"/>
      <c r="O39" s="1277" t="s">
        <v>317</v>
      </c>
      <c r="P39" s="1277"/>
      <c r="Q39" s="1277"/>
      <c r="R39" s="1277"/>
      <c r="S39" s="1277"/>
      <c r="T39" s="1277"/>
      <c r="U39" s="1277"/>
      <c r="V39" s="1277"/>
      <c r="W39" s="1277"/>
      <c r="X39" s="1363"/>
      <c r="Y39" s="1296"/>
      <c r="Z39" s="1297"/>
      <c r="AA39" s="1291" t="s">
        <v>318</v>
      </c>
      <c r="AB39" s="1291"/>
      <c r="AC39" s="1291"/>
      <c r="AD39" s="1291"/>
      <c r="AE39" s="1291"/>
      <c r="AF39" s="1291"/>
      <c r="AG39" s="1291"/>
      <c r="AH39" s="1291"/>
      <c r="AI39" s="1291"/>
      <c r="AJ39" s="1291"/>
      <c r="AK39" s="1292"/>
      <c r="AL39" s="1244"/>
      <c r="AM39" s="1245"/>
      <c r="AN39" s="1277" t="s">
        <v>319</v>
      </c>
      <c r="AO39" s="1277"/>
      <c r="AP39" s="1277"/>
      <c r="AQ39" s="1277"/>
      <c r="AR39" s="1277"/>
      <c r="AS39" s="1277"/>
      <c r="AT39" s="1277"/>
      <c r="AU39" s="1277"/>
      <c r="AV39" s="1277"/>
      <c r="AW39" s="1277"/>
      <c r="AX39" s="1277"/>
      <c r="AY39" s="1277"/>
      <c r="AZ39" s="1278"/>
    </row>
    <row r="40" spans="1:65" ht="12.75" customHeight="1" x14ac:dyDescent="0.2">
      <c r="B40" s="1342"/>
      <c r="C40" s="1159"/>
      <c r="D40" s="1159"/>
      <c r="E40" s="1159"/>
      <c r="F40" s="1159"/>
      <c r="G40" s="1159"/>
      <c r="H40" s="1159"/>
      <c r="I40" s="1159"/>
      <c r="J40" s="1159"/>
      <c r="K40" s="1159"/>
      <c r="L40" s="1343"/>
      <c r="M40" s="1315" t="s">
        <v>234</v>
      </c>
      <c r="N40" s="1316"/>
      <c r="O40" s="1316"/>
      <c r="P40" s="1316"/>
      <c r="Q40" s="1316"/>
      <c r="R40" s="1316"/>
      <c r="S40" s="1316"/>
      <c r="T40" s="1316"/>
      <c r="U40" s="1316"/>
      <c r="V40" s="1316"/>
      <c r="W40" s="1316"/>
      <c r="X40" s="1316"/>
      <c r="Y40" s="1309" t="s">
        <v>235</v>
      </c>
      <c r="Z40" s="1310"/>
      <c r="AA40" s="1310"/>
      <c r="AB40" s="1310"/>
      <c r="AC40" s="1310"/>
      <c r="AD40" s="1310"/>
      <c r="AE40" s="1310"/>
      <c r="AF40" s="1310"/>
      <c r="AG40" s="1310"/>
      <c r="AH40" s="1310"/>
      <c r="AI40" s="1310"/>
      <c r="AJ40" s="1310"/>
      <c r="AK40" s="1311"/>
      <c r="AL40" s="1293"/>
      <c r="AM40" s="1294"/>
      <c r="AN40" s="1294"/>
      <c r="AO40" s="1294"/>
      <c r="AP40" s="1294"/>
      <c r="AQ40" s="1294"/>
      <c r="AR40" s="1294"/>
      <c r="AS40" s="1294"/>
      <c r="AT40" s="1294"/>
      <c r="AU40" s="1294"/>
      <c r="AV40" s="1294"/>
      <c r="AW40" s="1294"/>
      <c r="AX40" s="1294"/>
      <c r="AY40" s="1294"/>
      <c r="AZ40" s="1295"/>
    </row>
    <row r="41" spans="1:65" ht="19.5" customHeight="1" x14ac:dyDescent="0.2">
      <c r="B41" s="1342"/>
      <c r="C41" s="1159"/>
      <c r="D41" s="1159"/>
      <c r="E41" s="1159"/>
      <c r="F41" s="1159"/>
      <c r="G41" s="1159"/>
      <c r="H41" s="1159"/>
      <c r="I41" s="1159"/>
      <c r="J41" s="1159"/>
      <c r="K41" s="1159"/>
      <c r="L41" s="1343"/>
      <c r="M41" s="1348" t="s">
        <v>227</v>
      </c>
      <c r="N41" s="1349"/>
      <c r="O41" s="1349"/>
      <c r="P41" s="1349"/>
      <c r="Q41" s="1349"/>
      <c r="R41" s="1349"/>
      <c r="S41" s="1349"/>
      <c r="T41" s="1349"/>
      <c r="U41" s="1349"/>
      <c r="V41" s="1349"/>
      <c r="W41" s="1349"/>
      <c r="X41" s="1349"/>
      <c r="Y41" s="1349"/>
      <c r="Z41" s="1349"/>
      <c r="AA41" s="1349"/>
      <c r="AB41" s="1349"/>
      <c r="AC41" s="1349"/>
      <c r="AD41" s="1349"/>
      <c r="AE41" s="1349"/>
      <c r="AF41" s="1349"/>
      <c r="AG41" s="1349"/>
      <c r="AH41" s="1349"/>
      <c r="AI41" s="1349"/>
      <c r="AJ41" s="1349"/>
      <c r="AK41" s="1349"/>
      <c r="AL41" s="1349"/>
      <c r="AM41" s="1349"/>
      <c r="AN41" s="1349"/>
      <c r="AO41" s="1349"/>
      <c r="AP41" s="1349"/>
      <c r="AQ41" s="1349"/>
      <c r="AR41" s="1349"/>
      <c r="AS41" s="1349"/>
      <c r="AT41" s="1349"/>
      <c r="AU41" s="1349"/>
      <c r="AV41" s="1349"/>
      <c r="AW41" s="1349"/>
      <c r="AX41" s="1349"/>
      <c r="AY41" s="1349"/>
      <c r="AZ41" s="1350"/>
    </row>
    <row r="42" spans="1:65" ht="13.5" customHeight="1" x14ac:dyDescent="0.2">
      <c r="B42" s="1387" t="s">
        <v>228</v>
      </c>
      <c r="C42" s="1388"/>
      <c r="D42" s="1388"/>
      <c r="E42" s="1388"/>
      <c r="F42" s="1388"/>
      <c r="G42" s="1388"/>
      <c r="H42" s="1388"/>
      <c r="I42" s="1388"/>
      <c r="J42" s="1388"/>
      <c r="K42" s="1388"/>
      <c r="L42" s="1388"/>
      <c r="M42" s="1271">
        <v>3</v>
      </c>
      <c r="N42" s="1271"/>
      <c r="O42" s="1271"/>
      <c r="P42" s="1271"/>
      <c r="Q42" s="1271">
        <v>5</v>
      </c>
      <c r="R42" s="1271"/>
      <c r="S42" s="1271"/>
      <c r="T42" s="1271"/>
      <c r="U42" s="1271">
        <v>7</v>
      </c>
      <c r="V42" s="1271"/>
      <c r="W42" s="1271"/>
      <c r="X42" s="1271"/>
      <c r="Y42" s="1271">
        <v>9</v>
      </c>
      <c r="Z42" s="1271"/>
      <c r="AA42" s="1271"/>
      <c r="AB42" s="1271"/>
      <c r="AC42" s="1271">
        <v>11</v>
      </c>
      <c r="AD42" s="1271"/>
      <c r="AE42" s="1271"/>
      <c r="AF42" s="1271"/>
      <c r="AG42" s="1271">
        <v>13</v>
      </c>
      <c r="AH42" s="1271"/>
      <c r="AI42" s="1271"/>
      <c r="AJ42" s="1271"/>
      <c r="AK42" s="1271">
        <v>17</v>
      </c>
      <c r="AL42" s="1271"/>
      <c r="AM42" s="1271"/>
      <c r="AN42" s="1271"/>
      <c r="AO42" s="1271">
        <v>19</v>
      </c>
      <c r="AP42" s="1271"/>
      <c r="AQ42" s="1271"/>
      <c r="AR42" s="1271"/>
      <c r="AS42" s="1271">
        <v>23</v>
      </c>
      <c r="AT42" s="1271"/>
      <c r="AU42" s="1271"/>
      <c r="AV42" s="1271"/>
      <c r="AW42" s="1271">
        <v>25</v>
      </c>
      <c r="AX42" s="1271"/>
      <c r="AY42" s="1271"/>
      <c r="AZ42" s="1351"/>
    </row>
    <row r="43" spans="1:65" ht="18.75" customHeight="1" x14ac:dyDescent="0.2">
      <c r="B43" s="1358" t="s">
        <v>229</v>
      </c>
      <c r="C43" s="1359"/>
      <c r="D43" s="1359"/>
      <c r="E43" s="1359"/>
      <c r="F43" s="1359"/>
      <c r="G43" s="1359"/>
      <c r="H43" s="1359"/>
      <c r="I43" s="1359"/>
      <c r="J43" s="1359"/>
      <c r="K43" s="1359"/>
      <c r="L43" s="1359"/>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272"/>
      <c r="AK43" s="1272"/>
      <c r="AL43" s="1272"/>
      <c r="AM43" s="1272"/>
      <c r="AN43" s="1272"/>
      <c r="AO43" s="1272"/>
      <c r="AP43" s="1272"/>
      <c r="AQ43" s="1272"/>
      <c r="AR43" s="1272"/>
      <c r="AS43" s="1272"/>
      <c r="AT43" s="1272"/>
      <c r="AU43" s="1272"/>
      <c r="AV43" s="1272"/>
      <c r="AW43" s="1272"/>
      <c r="AX43" s="1272"/>
      <c r="AY43" s="1272"/>
      <c r="AZ43" s="1389"/>
    </row>
    <row r="44" spans="1:65" ht="18.75" customHeight="1" x14ac:dyDescent="0.2">
      <c r="B44" s="1344" t="s">
        <v>233</v>
      </c>
      <c r="C44" s="1345"/>
      <c r="D44" s="1345"/>
      <c r="E44" s="1345"/>
      <c r="F44" s="1345"/>
      <c r="G44" s="1345"/>
      <c r="H44" s="1345"/>
      <c r="I44" s="1345"/>
      <c r="J44" s="1345"/>
      <c r="K44" s="1345"/>
      <c r="L44" s="1345"/>
      <c r="M44" s="1345"/>
      <c r="N44" s="1345"/>
      <c r="O44" s="1345"/>
      <c r="P44" s="1345"/>
      <c r="Q44" s="1345"/>
      <c r="R44" s="1345"/>
      <c r="S44" s="1345"/>
      <c r="T44" s="1345"/>
      <c r="U44" s="170"/>
      <c r="V44" s="1346"/>
      <c r="W44" s="1346"/>
      <c r="X44" s="1346"/>
      <c r="Y44" s="1346"/>
      <c r="Z44" s="1346"/>
      <c r="AA44" s="1346"/>
      <c r="AB44" s="1312"/>
      <c r="AC44" s="1312"/>
      <c r="AD44" s="1312"/>
      <c r="AE44" s="1312"/>
      <c r="AF44" s="1312"/>
      <c r="AG44" s="1312"/>
      <c r="AH44" s="1312"/>
      <c r="AI44" s="1312"/>
      <c r="AJ44" s="1312"/>
      <c r="AK44" s="1312"/>
      <c r="AL44" s="1312"/>
      <c r="AM44" s="1312"/>
      <c r="AN44" s="1312"/>
      <c r="AO44" s="1312"/>
      <c r="AP44" s="1312"/>
      <c r="AQ44" s="1312"/>
      <c r="AR44" s="1312"/>
      <c r="AS44" s="1312"/>
      <c r="AT44" s="1312"/>
      <c r="AU44" s="1312"/>
      <c r="AV44" s="1312"/>
      <c r="AW44" s="1312"/>
      <c r="AX44" s="1312"/>
      <c r="AY44" s="1312"/>
      <c r="AZ44" s="1313"/>
    </row>
    <row r="45" spans="1:65" ht="14.25" customHeight="1" x14ac:dyDescent="0.2">
      <c r="B45" s="1749" t="s">
        <v>232</v>
      </c>
      <c r="C45" s="1750"/>
      <c r="D45" s="1750"/>
      <c r="E45" s="1750"/>
      <c r="F45" s="1750"/>
      <c r="G45" s="1750"/>
      <c r="H45" s="1750"/>
      <c r="I45" s="1750"/>
      <c r="J45" s="1750"/>
      <c r="K45" s="1750"/>
      <c r="L45" s="1751"/>
      <c r="M45" s="1760" t="s">
        <v>230</v>
      </c>
      <c r="N45" s="1761"/>
      <c r="O45" s="1761"/>
      <c r="P45" s="1761"/>
      <c r="Q45" s="1761"/>
      <c r="R45" s="1761"/>
      <c r="S45" s="1761"/>
      <c r="T45" s="1761"/>
      <c r="U45" s="1761"/>
      <c r="V45" s="1761"/>
      <c r="W45" s="1761"/>
      <c r="X45" s="1761"/>
      <c r="Y45" s="1761"/>
      <c r="Z45" s="1761"/>
      <c r="AA45" s="1761"/>
      <c r="AB45" s="1761"/>
      <c r="AC45" s="1761"/>
      <c r="AD45" s="1761"/>
      <c r="AE45" s="736"/>
      <c r="AF45" s="1314" t="s">
        <v>205</v>
      </c>
      <c r="AG45" s="1314"/>
      <c r="AH45" s="1314"/>
      <c r="AI45" s="1273"/>
      <c r="AJ45" s="1273"/>
      <c r="AK45" s="1314" t="s">
        <v>206</v>
      </c>
      <c r="AL45" s="1314"/>
      <c r="AM45" s="1314"/>
      <c r="AN45" s="1273"/>
      <c r="AO45" s="1273"/>
      <c r="AP45" s="1314" t="s">
        <v>207</v>
      </c>
      <c r="AQ45" s="1314"/>
      <c r="AR45" s="1314"/>
      <c r="AS45" s="1273"/>
      <c r="AT45" s="1273"/>
      <c r="AU45" s="1314" t="s">
        <v>208</v>
      </c>
      <c r="AV45" s="1314"/>
      <c r="AW45" s="1314"/>
      <c r="AX45" s="1306"/>
      <c r="AY45" s="1307"/>
      <c r="AZ45" s="1308"/>
    </row>
    <row r="46" spans="1:65" ht="18.75" customHeight="1" x14ac:dyDescent="0.2">
      <c r="B46" s="1752"/>
      <c r="C46" s="1753"/>
      <c r="D46" s="1753"/>
      <c r="E46" s="1753"/>
      <c r="F46" s="1753"/>
      <c r="G46" s="1753"/>
      <c r="H46" s="1753"/>
      <c r="I46" s="1753"/>
      <c r="J46" s="1753"/>
      <c r="K46" s="1753"/>
      <c r="L46" s="1754"/>
      <c r="M46" s="1755" t="s">
        <v>231</v>
      </c>
      <c r="N46" s="1756"/>
      <c r="O46" s="1756"/>
      <c r="P46" s="1756"/>
      <c r="Q46" s="1756"/>
      <c r="R46" s="1756"/>
      <c r="S46" s="1756"/>
      <c r="T46" s="1756"/>
      <c r="U46" s="1756"/>
      <c r="V46" s="1756"/>
      <c r="W46" s="1756"/>
      <c r="X46" s="1756"/>
      <c r="Y46" s="1756"/>
      <c r="Z46" s="1756"/>
      <c r="AA46" s="1756"/>
      <c r="AB46" s="1756"/>
      <c r="AC46" s="1756"/>
      <c r="AD46" s="1756"/>
      <c r="AE46" s="737"/>
      <c r="AF46" s="1299"/>
      <c r="AG46" s="1299"/>
      <c r="AH46" s="1299"/>
      <c r="AI46" s="1298"/>
      <c r="AJ46" s="1298"/>
      <c r="AK46" s="1299"/>
      <c r="AL46" s="1299"/>
      <c r="AM46" s="1299"/>
      <c r="AN46" s="1298"/>
      <c r="AO46" s="1298"/>
      <c r="AP46" s="1299"/>
      <c r="AQ46" s="1299"/>
      <c r="AR46" s="1299"/>
      <c r="AS46" s="1298"/>
      <c r="AT46" s="1298"/>
      <c r="AU46" s="1299"/>
      <c r="AV46" s="1299"/>
      <c r="AW46" s="1299"/>
      <c r="AX46" s="1303"/>
      <c r="AY46" s="1304"/>
      <c r="AZ46" s="1305"/>
    </row>
    <row r="47" spans="1:65" ht="23.25" customHeight="1" x14ac:dyDescent="0.2">
      <c r="B47" s="1762" t="s">
        <v>185</v>
      </c>
      <c r="C47" s="1763"/>
      <c r="D47" s="1763"/>
      <c r="E47" s="1763"/>
      <c r="F47" s="1763"/>
      <c r="G47" s="1763"/>
      <c r="H47" s="1763"/>
      <c r="I47" s="1763"/>
      <c r="J47" s="1763"/>
      <c r="K47" s="1763"/>
      <c r="L47" s="1764"/>
      <c r="M47" s="1766" t="s">
        <v>256</v>
      </c>
      <c r="N47" s="1352"/>
      <c r="O47" s="1352"/>
      <c r="P47" s="1352"/>
      <c r="Q47" s="1352"/>
      <c r="R47" s="1352"/>
      <c r="S47" s="1352"/>
      <c r="T47" s="1352"/>
      <c r="U47" s="1352"/>
      <c r="V47" s="1352"/>
      <c r="W47" s="1352"/>
      <c r="X47" s="1767"/>
      <c r="Y47" s="1757"/>
      <c r="Z47" s="1758"/>
      <c r="AA47" s="1758"/>
      <c r="AB47" s="1759"/>
      <c r="AC47" s="1765" t="s">
        <v>62</v>
      </c>
      <c r="AD47" s="1275"/>
      <c r="AE47" s="1275"/>
      <c r="AF47" s="1275"/>
      <c r="AG47" s="730"/>
      <c r="AH47" s="1275" t="s">
        <v>57</v>
      </c>
      <c r="AI47" s="1275"/>
      <c r="AJ47" s="1275"/>
      <c r="AK47" s="1275"/>
      <c r="AL47" s="1275"/>
      <c r="AM47" s="1275"/>
      <c r="AN47" s="1275"/>
      <c r="AO47" s="1275"/>
      <c r="AP47" s="1275"/>
      <c r="AQ47" s="1275"/>
      <c r="AR47" s="1276"/>
      <c r="AS47" s="1300"/>
      <c r="AT47" s="1301"/>
      <c r="AU47" s="1301"/>
      <c r="AV47" s="1302"/>
      <c r="AW47" s="1352" t="s">
        <v>58</v>
      </c>
      <c r="AX47" s="1352"/>
      <c r="AY47" s="1352"/>
      <c r="AZ47" s="1353"/>
    </row>
    <row r="48" spans="1:65" ht="23.25" customHeight="1" x14ac:dyDescent="0.2">
      <c r="B48" s="1364" t="s">
        <v>60</v>
      </c>
      <c r="C48" s="1158"/>
      <c r="D48" s="1158"/>
      <c r="E48" s="1158"/>
      <c r="F48" s="1158"/>
      <c r="G48" s="1158"/>
      <c r="H48" s="1158"/>
      <c r="I48" s="1158"/>
      <c r="J48" s="1158"/>
      <c r="K48" s="1158"/>
      <c r="L48" s="1365"/>
      <c r="M48" s="1287" t="s">
        <v>272</v>
      </c>
      <c r="N48" s="1288"/>
      <c r="O48" s="1288"/>
      <c r="P48" s="1288"/>
      <c r="Q48" s="1288"/>
      <c r="R48" s="1288"/>
      <c r="S48" s="1288"/>
      <c r="T48" s="1288"/>
      <c r="U48" s="1288"/>
      <c r="V48" s="1288"/>
      <c r="W48" s="1288"/>
      <c r="X48" s="1288"/>
      <c r="Y48" s="1288"/>
      <c r="Z48" s="1288"/>
      <c r="AA48" s="1288"/>
      <c r="AB48" s="1288"/>
      <c r="AC48" s="1288"/>
      <c r="AD48" s="1288"/>
      <c r="AE48" s="171"/>
      <c r="AF48" s="1775" t="s">
        <v>270</v>
      </c>
      <c r="AG48" s="1775"/>
      <c r="AH48" s="1775"/>
      <c r="AI48" s="1775"/>
      <c r="AJ48" s="1776"/>
      <c r="AK48" s="1777"/>
      <c r="AL48" s="1778"/>
      <c r="AM48" s="1778"/>
      <c r="AN48" s="1778"/>
      <c r="AO48" s="171"/>
      <c r="AP48" s="1285" t="s">
        <v>271</v>
      </c>
      <c r="AQ48" s="1285"/>
      <c r="AR48" s="1285"/>
      <c r="AS48" s="1285"/>
      <c r="AT48" s="1286"/>
      <c r="AU48" s="1356"/>
      <c r="AV48" s="1357"/>
      <c r="AW48" s="1357"/>
      <c r="AX48" s="1357"/>
      <c r="AY48" s="1354"/>
      <c r="AZ48" s="1355"/>
      <c r="BC48" s="698">
        <v>0</v>
      </c>
      <c r="BD48" s="699">
        <f>AA50</f>
        <v>0</v>
      </c>
      <c r="BE48" s="700">
        <f>AF50</f>
        <v>0</v>
      </c>
      <c r="BF48" s="701">
        <f>AK50</f>
        <v>0</v>
      </c>
      <c r="BG48" s="695"/>
      <c r="BH48" s="695"/>
      <c r="BI48" s="695"/>
      <c r="BJ48" s="695"/>
      <c r="BK48" s="695"/>
      <c r="BL48" s="695"/>
      <c r="BM48" s="695"/>
    </row>
    <row r="49" spans="2:65" ht="18.75" customHeight="1" x14ac:dyDescent="0.2">
      <c r="B49" s="1407" t="s">
        <v>61</v>
      </c>
      <c r="C49" s="1770"/>
      <c r="D49" s="1770"/>
      <c r="E49" s="1770"/>
      <c r="F49" s="1770"/>
      <c r="G49" s="1770"/>
      <c r="H49" s="1770"/>
      <c r="I49" s="1770"/>
      <c r="J49" s="1770"/>
      <c r="K49" s="1770"/>
      <c r="L49" s="1038"/>
      <c r="M49" s="1771" t="s">
        <v>800</v>
      </c>
      <c r="N49" s="1772"/>
      <c r="O49" s="1772"/>
      <c r="P49" s="1772"/>
      <c r="Q49" s="1772"/>
      <c r="R49" s="1772"/>
      <c r="S49" s="1772"/>
      <c r="T49" s="1772"/>
      <c r="U49" s="1281"/>
      <c r="V49" s="1347"/>
      <c r="W49" s="1283" t="s">
        <v>802</v>
      </c>
      <c r="X49" s="1283"/>
      <c r="Y49" s="1283"/>
      <c r="Z49" s="1283"/>
      <c r="AA49" s="1283"/>
      <c r="AB49" s="1283"/>
      <c r="AC49" s="1283"/>
      <c r="AD49" s="1283"/>
      <c r="AE49" s="1284"/>
      <c r="AF49" s="1281"/>
      <c r="AG49" s="1347"/>
      <c r="AH49" s="1773" t="s">
        <v>320</v>
      </c>
      <c r="AI49" s="1774"/>
      <c r="AJ49" s="1774"/>
      <c r="AK49" s="1774"/>
      <c r="AL49" s="1774"/>
      <c r="AM49" s="1774"/>
      <c r="AN49" s="1774"/>
      <c r="AO49" s="1281"/>
      <c r="AP49" s="1282"/>
      <c r="AQ49" s="1283" t="s">
        <v>799</v>
      </c>
      <c r="AR49" s="1283"/>
      <c r="AS49" s="1283"/>
      <c r="AT49" s="1283"/>
      <c r="AU49" s="1283"/>
      <c r="AV49" s="1283"/>
      <c r="AW49" s="1283"/>
      <c r="AX49" s="1283"/>
      <c r="AY49" s="1284"/>
      <c r="AZ49" s="694"/>
      <c r="BA49" s="151"/>
      <c r="BB49" s="216"/>
      <c r="BC49" s="698">
        <v>1</v>
      </c>
      <c r="BD49" s="699">
        <f>AA51</f>
        <v>0</v>
      </c>
      <c r="BE49" s="700">
        <f>AF51</f>
        <v>0</v>
      </c>
      <c r="BF49" s="701">
        <f>AK51</f>
        <v>0</v>
      </c>
      <c r="BG49" s="696"/>
      <c r="BH49" s="696"/>
      <c r="BI49" s="696"/>
      <c r="BJ49" s="696"/>
      <c r="BK49" s="695"/>
      <c r="BL49" s="695"/>
      <c r="BM49" s="695"/>
    </row>
    <row r="50" spans="2:65" ht="18.75" customHeight="1" x14ac:dyDescent="0.2">
      <c r="B50" s="1407"/>
      <c r="C50" s="1408"/>
      <c r="D50" s="1408"/>
      <c r="E50" s="1408"/>
      <c r="F50" s="1408"/>
      <c r="G50" s="1408"/>
      <c r="H50" s="1408"/>
      <c r="I50" s="1408"/>
      <c r="J50" s="1408"/>
      <c r="K50" s="1408"/>
      <c r="L50" s="1409"/>
      <c r="M50" s="1321" t="s">
        <v>257</v>
      </c>
      <c r="N50" s="1322"/>
      <c r="O50" s="1322"/>
      <c r="P50" s="1322"/>
      <c r="Q50" s="1322"/>
      <c r="R50" s="1322"/>
      <c r="S50" s="1322"/>
      <c r="T50" s="1322"/>
      <c r="U50" s="172"/>
      <c r="V50" s="1323" t="s">
        <v>168</v>
      </c>
      <c r="W50" s="1323"/>
      <c r="X50" s="1323"/>
      <c r="Y50" s="1323"/>
      <c r="Z50" s="172"/>
      <c r="AA50" s="1327"/>
      <c r="AB50" s="1327"/>
      <c r="AC50" s="1327"/>
      <c r="AD50" s="1327"/>
      <c r="AE50" s="172"/>
      <c r="AF50" s="1327"/>
      <c r="AG50" s="1327"/>
      <c r="AH50" s="1327"/>
      <c r="AI50" s="1327"/>
      <c r="AJ50" s="172"/>
      <c r="AK50" s="1327"/>
      <c r="AL50" s="1327"/>
      <c r="AM50" s="1327"/>
      <c r="AN50" s="1327"/>
      <c r="AO50" s="720"/>
      <c r="AP50" s="724"/>
      <c r="AQ50" s="722"/>
      <c r="AR50" s="1274" t="s">
        <v>804</v>
      </c>
      <c r="AS50" s="1274"/>
      <c r="AT50" s="1274"/>
      <c r="AU50" s="1274"/>
      <c r="AV50" s="1274"/>
      <c r="AW50" s="1274"/>
      <c r="AX50" s="1274"/>
      <c r="AY50" s="1274"/>
      <c r="AZ50" s="174"/>
      <c r="BA50" s="151"/>
      <c r="BB50" s="216"/>
      <c r="BC50" s="697">
        <v>0</v>
      </c>
      <c r="BD50" s="697">
        <v>0.1</v>
      </c>
      <c r="BE50" s="697">
        <v>0.2</v>
      </c>
      <c r="BF50" s="697">
        <v>0.3</v>
      </c>
      <c r="BG50" s="697">
        <v>0.4</v>
      </c>
      <c r="BH50" s="697">
        <v>0.5</v>
      </c>
      <c r="BI50" s="697">
        <v>0.6</v>
      </c>
      <c r="BJ50" s="697">
        <v>0.7</v>
      </c>
      <c r="BK50" s="697">
        <v>0.8</v>
      </c>
      <c r="BL50" s="697">
        <v>0.9</v>
      </c>
      <c r="BM50" s="697">
        <v>1</v>
      </c>
    </row>
    <row r="51" spans="2:65" ht="18.75" customHeight="1" x14ac:dyDescent="0.2">
      <c r="B51" s="1407"/>
      <c r="C51" s="1408"/>
      <c r="D51" s="1408"/>
      <c r="E51" s="1408"/>
      <c r="F51" s="1408"/>
      <c r="G51" s="1408"/>
      <c r="H51" s="1408"/>
      <c r="I51" s="1408"/>
      <c r="J51" s="1408"/>
      <c r="K51" s="1408"/>
      <c r="L51" s="1409"/>
      <c r="M51" s="1768" t="s">
        <v>268</v>
      </c>
      <c r="N51" s="1769"/>
      <c r="O51" s="1769"/>
      <c r="P51" s="1769"/>
      <c r="Q51" s="1769"/>
      <c r="R51" s="1769"/>
      <c r="S51" s="1769"/>
      <c r="T51" s="1769"/>
      <c r="U51" s="173"/>
      <c r="V51" s="1246">
        <v>1</v>
      </c>
      <c r="W51" s="1246"/>
      <c r="X51" s="1246"/>
      <c r="Y51" s="1246"/>
      <c r="Z51" s="173"/>
      <c r="AA51" s="1249"/>
      <c r="AB51" s="1249"/>
      <c r="AC51" s="1249"/>
      <c r="AD51" s="1249"/>
      <c r="AE51" s="173"/>
      <c r="AF51" s="1249"/>
      <c r="AG51" s="1249"/>
      <c r="AH51" s="1249"/>
      <c r="AI51" s="1249"/>
      <c r="AJ51" s="173"/>
      <c r="AK51" s="1249"/>
      <c r="AL51" s="1249"/>
      <c r="AM51" s="1249"/>
      <c r="AN51" s="1249"/>
      <c r="AO51" s="721"/>
      <c r="AP51" s="725"/>
      <c r="AQ51" s="723"/>
      <c r="AR51" s="1289"/>
      <c r="AS51" s="1289"/>
      <c r="AT51" s="1289"/>
      <c r="AU51" s="1290"/>
      <c r="AV51" s="1279" t="s">
        <v>273</v>
      </c>
      <c r="AW51" s="1280"/>
      <c r="AX51" s="1280"/>
      <c r="AY51" s="1280"/>
      <c r="AZ51" s="175"/>
      <c r="BA51" s="151"/>
      <c r="BB51" s="216"/>
      <c r="BC51" s="697">
        <v>1</v>
      </c>
      <c r="BD51" s="697" t="e">
        <f>HLOOKUP(BD50,BC48:BF49,2,FALSE)</f>
        <v>#N/A</v>
      </c>
      <c r="BE51" s="697" t="e">
        <f>HLOOKUP(BE50,BC48:BF49,2,FALSE)</f>
        <v>#N/A</v>
      </c>
      <c r="BF51" s="697" t="e">
        <f>HLOOKUP(BF50,BC48:BF49,2,FALSE)</f>
        <v>#N/A</v>
      </c>
      <c r="BG51" s="697" t="e">
        <f>HLOOKUP(BG50,BC48:BF49,2,FALSE)</f>
        <v>#N/A</v>
      </c>
      <c r="BH51" s="697" t="e">
        <f>HLOOKUP(BH50,BC48:BF49,2,FALSE)</f>
        <v>#N/A</v>
      </c>
      <c r="BI51" s="697" t="e">
        <f>HLOOKUP(BI50,BC48:BF49,2,FALSE)</f>
        <v>#N/A</v>
      </c>
      <c r="BJ51" s="697" t="e">
        <f>HLOOKUP(BJ50,BC48:BF49,2,FALSE)</f>
        <v>#N/A</v>
      </c>
      <c r="BK51" s="697" t="e">
        <f>HLOOKUP(BK50,BC48:BF49,2,FALSE)</f>
        <v>#N/A</v>
      </c>
      <c r="BL51" s="697" t="e">
        <f>HLOOKUP(BL50,BC48:BF49,2,FALSE)</f>
        <v>#N/A</v>
      </c>
      <c r="BM51" s="697" t="e">
        <f>HLOOKUP(BM50,BC48:BF49,2,FALSE)</f>
        <v>#N/A</v>
      </c>
    </row>
    <row r="52" spans="2:65" ht="128.25" customHeight="1" x14ac:dyDescent="0.2">
      <c r="B52" s="1410"/>
      <c r="C52" s="1059"/>
      <c r="D52" s="1059"/>
      <c r="E52" s="1059"/>
      <c r="F52" s="1059"/>
      <c r="G52" s="1059"/>
      <c r="H52" s="1059"/>
      <c r="I52" s="1059"/>
      <c r="J52" s="1059"/>
      <c r="K52" s="1059"/>
      <c r="L52" s="1060"/>
      <c r="M52" s="1250"/>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2"/>
      <c r="AQ52" s="1247"/>
      <c r="AR52" s="1247"/>
      <c r="AS52" s="1247"/>
      <c r="AT52" s="1247"/>
      <c r="AU52" s="1247"/>
      <c r="AV52" s="1247"/>
      <c r="AW52" s="1247"/>
      <c r="AX52" s="1247"/>
      <c r="AY52" s="1247"/>
      <c r="AZ52" s="1248"/>
    </row>
    <row r="53" spans="2:65" s="693" customFormat="1" ht="23.25" customHeight="1" x14ac:dyDescent="0.2">
      <c r="B53" s="956" t="s">
        <v>841</v>
      </c>
      <c r="C53" s="957"/>
      <c r="D53" s="957"/>
      <c r="E53" s="957"/>
      <c r="F53" s="957"/>
      <c r="G53" s="957"/>
      <c r="H53" s="957"/>
      <c r="I53" s="957"/>
      <c r="J53" s="957"/>
      <c r="K53" s="957"/>
      <c r="L53" s="1455"/>
      <c r="M53" s="1456"/>
      <c r="N53" s="1457"/>
      <c r="O53" s="1337" t="s">
        <v>803</v>
      </c>
      <c r="P53" s="1337"/>
      <c r="Q53" s="1337"/>
      <c r="R53" s="1337"/>
      <c r="S53" s="1337"/>
      <c r="T53" s="1337"/>
      <c r="U53" s="1337"/>
      <c r="V53" s="1337"/>
      <c r="W53" s="1337"/>
      <c r="X53" s="1338"/>
      <c r="Y53" s="1339"/>
      <c r="Z53" s="1340" t="s">
        <v>843</v>
      </c>
      <c r="AA53" s="1340"/>
      <c r="AB53" s="1340"/>
      <c r="AC53" s="1340"/>
      <c r="AD53" s="1340"/>
      <c r="AE53" s="1340"/>
      <c r="AF53" s="1340"/>
      <c r="AG53" s="1340"/>
      <c r="AH53" s="1340"/>
      <c r="AI53" s="1341"/>
      <c r="AJ53" s="1328"/>
      <c r="AK53" s="1329"/>
      <c r="AL53" s="1329"/>
      <c r="AM53" s="1330" t="s">
        <v>75</v>
      </c>
      <c r="AN53" s="1331"/>
      <c r="AO53" s="711"/>
      <c r="AP53" s="1332" t="s">
        <v>842</v>
      </c>
      <c r="AQ53" s="1333"/>
      <c r="AR53" s="1334"/>
      <c r="AS53" s="1335" t="str">
        <f>IF(AJ53="","",100/(50*AJ53))</f>
        <v/>
      </c>
      <c r="AT53" s="1335"/>
      <c r="AU53" s="1335"/>
      <c r="AV53" s="1336"/>
      <c r="AW53" s="1324"/>
      <c r="AX53" s="1325"/>
      <c r="AY53" s="1325"/>
      <c r="AZ53" s="1326"/>
    </row>
    <row r="54" spans="2:65" s="693" customFormat="1" ht="23.25" customHeight="1" x14ac:dyDescent="0.2">
      <c r="B54" s="1814"/>
      <c r="C54" s="1815"/>
      <c r="D54" s="1815"/>
      <c r="E54" s="1815"/>
      <c r="F54" s="1815"/>
      <c r="G54" s="1815"/>
      <c r="H54" s="1815"/>
      <c r="I54" s="1816" t="s">
        <v>840</v>
      </c>
      <c r="J54" s="1816"/>
      <c r="K54" s="1816"/>
      <c r="L54" s="1817"/>
      <c r="M54" s="1818"/>
      <c r="N54" s="1819"/>
      <c r="O54" s="1822" t="s">
        <v>803</v>
      </c>
      <c r="P54" s="1823"/>
      <c r="Q54" s="1823"/>
      <c r="R54" s="1823"/>
      <c r="S54" s="1823"/>
      <c r="T54" s="1823"/>
      <c r="U54" s="1823"/>
      <c r="V54" s="1823"/>
      <c r="W54" s="1823"/>
      <c r="X54" s="1820"/>
      <c r="Y54" s="1820"/>
      <c r="Z54" s="1820"/>
      <c r="AA54" s="1820"/>
      <c r="AB54" s="1820"/>
      <c r="AC54" s="1820"/>
      <c r="AD54" s="1820"/>
      <c r="AE54" s="1820"/>
      <c r="AF54" s="1820"/>
      <c r="AG54" s="1820"/>
      <c r="AH54" s="1820"/>
      <c r="AI54" s="1820"/>
      <c r="AJ54" s="1820"/>
      <c r="AK54" s="1820"/>
      <c r="AL54" s="1820"/>
      <c r="AM54" s="1820"/>
      <c r="AN54" s="1820"/>
      <c r="AO54" s="1820"/>
      <c r="AP54" s="1820"/>
      <c r="AQ54" s="1820"/>
      <c r="AR54" s="1820"/>
      <c r="AS54" s="1820"/>
      <c r="AT54" s="1820"/>
      <c r="AU54" s="1820"/>
      <c r="AV54" s="1820"/>
      <c r="AW54" s="1820"/>
      <c r="AX54" s="1820"/>
      <c r="AY54" s="1820"/>
      <c r="AZ54" s="1821"/>
    </row>
    <row r="55" spans="2:65" ht="18.75" customHeight="1" x14ac:dyDescent="0.2">
      <c r="B55" s="956" t="s">
        <v>67</v>
      </c>
      <c r="C55" s="957"/>
      <c r="D55" s="957"/>
      <c r="E55" s="957"/>
      <c r="F55" s="957"/>
      <c r="G55" s="957"/>
      <c r="H55" s="957"/>
      <c r="I55" s="957"/>
      <c r="J55" s="957"/>
      <c r="K55" s="957"/>
      <c r="L55" s="958"/>
      <c r="M55" s="1643"/>
      <c r="N55" s="1318"/>
      <c r="O55" s="1319" t="s">
        <v>321</v>
      </c>
      <c r="P55" s="1319"/>
      <c r="Q55" s="1319"/>
      <c r="R55" s="1319"/>
      <c r="S55" s="1319"/>
      <c r="T55" s="1319"/>
      <c r="U55" s="1319"/>
      <c r="V55" s="1319"/>
      <c r="W55" s="1319"/>
      <c r="X55" s="1319"/>
      <c r="Y55" s="1319"/>
      <c r="Z55" s="1319"/>
      <c r="AA55" s="1319"/>
      <c r="AB55" s="1319"/>
      <c r="AC55" s="1319"/>
      <c r="AD55" s="1319"/>
      <c r="AE55" s="1319"/>
      <c r="AF55" s="1838"/>
      <c r="AG55" s="1317"/>
      <c r="AH55" s="1318"/>
      <c r="AI55" s="1319" t="s">
        <v>323</v>
      </c>
      <c r="AJ55" s="1319"/>
      <c r="AK55" s="1319"/>
      <c r="AL55" s="1319"/>
      <c r="AM55" s="1319"/>
      <c r="AN55" s="1319"/>
      <c r="AO55" s="1319"/>
      <c r="AP55" s="1319"/>
      <c r="AQ55" s="1319"/>
      <c r="AR55" s="1319"/>
      <c r="AS55" s="1319"/>
      <c r="AT55" s="1319"/>
      <c r="AU55" s="1319"/>
      <c r="AV55" s="1319"/>
      <c r="AW55" s="1319"/>
      <c r="AX55" s="1319"/>
      <c r="AY55" s="1319"/>
      <c r="AZ55" s="1320"/>
    </row>
    <row r="56" spans="2:65" ht="18.75" customHeight="1" x14ac:dyDescent="0.2">
      <c r="B56" s="904"/>
      <c r="C56" s="872"/>
      <c r="D56" s="872"/>
      <c r="E56" s="872"/>
      <c r="F56" s="872"/>
      <c r="G56" s="872"/>
      <c r="H56" s="872"/>
      <c r="I56" s="872"/>
      <c r="J56" s="872"/>
      <c r="K56" s="872"/>
      <c r="L56" s="1498"/>
      <c r="M56" s="1834"/>
      <c r="N56" s="1835"/>
      <c r="O56" s="1539" t="s">
        <v>325</v>
      </c>
      <c r="P56" s="1707"/>
      <c r="Q56" s="1707"/>
      <c r="R56" s="1707"/>
      <c r="S56" s="1707"/>
      <c r="T56" s="1707"/>
      <c r="U56" s="1836"/>
      <c r="V56" s="1834"/>
      <c r="W56" s="1835"/>
      <c r="X56" s="1539" t="s">
        <v>322</v>
      </c>
      <c r="Y56" s="1707"/>
      <c r="Z56" s="1707"/>
      <c r="AA56" s="1707"/>
      <c r="AB56" s="1707"/>
      <c r="AC56" s="1707"/>
      <c r="AD56" s="1707"/>
      <c r="AE56" s="1707"/>
      <c r="AF56" s="1837"/>
      <c r="AG56" s="1839"/>
      <c r="AH56" s="1830"/>
      <c r="AI56" s="1831" t="s">
        <v>322</v>
      </c>
      <c r="AJ56" s="1832"/>
      <c r="AK56" s="1832"/>
      <c r="AL56" s="1832"/>
      <c r="AM56" s="1832"/>
      <c r="AN56" s="1832"/>
      <c r="AO56" s="1832"/>
      <c r="AP56" s="1832"/>
      <c r="AQ56" s="1832"/>
      <c r="AR56" s="1832"/>
      <c r="AS56" s="1832"/>
      <c r="AT56" s="1832"/>
      <c r="AU56" s="1832"/>
      <c r="AV56" s="1832"/>
      <c r="AW56" s="1832"/>
      <c r="AX56" s="1832"/>
      <c r="AY56" s="1832"/>
      <c r="AZ56" s="1840"/>
    </row>
    <row r="57" spans="2:65" ht="23.25" customHeight="1" x14ac:dyDescent="0.2">
      <c r="B57" s="904"/>
      <c r="C57" s="872"/>
      <c r="D57" s="872"/>
      <c r="E57" s="872"/>
      <c r="F57" s="872"/>
      <c r="G57" s="872"/>
      <c r="H57" s="872"/>
      <c r="I57" s="872"/>
      <c r="J57" s="872"/>
      <c r="K57" s="872"/>
      <c r="L57" s="1498"/>
      <c r="M57" s="1829"/>
      <c r="N57" s="1830"/>
      <c r="O57" s="1831" t="s">
        <v>324</v>
      </c>
      <c r="P57" s="1832"/>
      <c r="Q57" s="1832"/>
      <c r="R57" s="1832"/>
      <c r="S57" s="1832"/>
      <c r="T57" s="1832"/>
      <c r="U57" s="1832"/>
      <c r="V57" s="1832"/>
      <c r="W57" s="1832"/>
      <c r="X57" s="1832"/>
      <c r="Y57" s="1832"/>
      <c r="Z57" s="1832"/>
      <c r="AA57" s="1832"/>
      <c r="AB57" s="1832"/>
      <c r="AC57" s="1832"/>
      <c r="AD57" s="1832"/>
      <c r="AE57" s="1832"/>
      <c r="AF57" s="1833"/>
      <c r="AG57" s="1266" t="s">
        <v>122</v>
      </c>
      <c r="AH57" s="1266"/>
      <c r="AI57" s="1266"/>
      <c r="AJ57" s="1266"/>
      <c r="AK57" s="1266"/>
      <c r="AL57" s="1266"/>
      <c r="AM57" s="1266"/>
      <c r="AN57" s="1267"/>
      <c r="AO57" s="1268"/>
      <c r="AP57" s="1269"/>
      <c r="AQ57" s="1269"/>
      <c r="AR57" s="1269"/>
      <c r="AS57" s="1269"/>
      <c r="AT57" s="1269"/>
      <c r="AU57" s="1269"/>
      <c r="AV57" s="1269"/>
      <c r="AW57" s="1269"/>
      <c r="AX57" s="1269"/>
      <c r="AY57" s="1269"/>
      <c r="AZ57" s="1270"/>
    </row>
    <row r="58" spans="2:65" ht="20.25" customHeight="1" x14ac:dyDescent="0.2">
      <c r="B58" s="1499" t="s">
        <v>73</v>
      </c>
      <c r="C58" s="1500"/>
      <c r="D58" s="1500"/>
      <c r="E58" s="1500"/>
      <c r="F58" s="1500"/>
      <c r="G58" s="1500"/>
      <c r="H58" s="1500"/>
      <c r="I58" s="1500"/>
      <c r="J58" s="1500"/>
      <c r="K58" s="1500"/>
      <c r="L58" s="1501"/>
      <c r="M58" s="1258"/>
      <c r="N58" s="1259"/>
      <c r="O58" s="1260" t="s">
        <v>952</v>
      </c>
      <c r="P58" s="1261"/>
      <c r="Q58" s="1261"/>
      <c r="R58" s="1261"/>
      <c r="S58" s="1261"/>
      <c r="T58" s="1261"/>
      <c r="U58" s="1261"/>
      <c r="V58" s="1261"/>
      <c r="W58" s="1261"/>
      <c r="X58" s="1261"/>
      <c r="Y58" s="1261"/>
      <c r="Z58" s="1261"/>
      <c r="AA58" s="1261"/>
      <c r="AB58" s="1261"/>
      <c r="AC58" s="1261"/>
      <c r="AD58" s="1261"/>
      <c r="AE58" s="1261"/>
      <c r="AF58" s="1262"/>
      <c r="AG58" s="1253"/>
      <c r="AH58" s="1254"/>
      <c r="AI58" s="1255" t="s">
        <v>953</v>
      </c>
      <c r="AJ58" s="1256"/>
      <c r="AK58" s="1256"/>
      <c r="AL58" s="1256"/>
      <c r="AM58" s="1256"/>
      <c r="AN58" s="1256"/>
      <c r="AO58" s="1256"/>
      <c r="AP58" s="1256"/>
      <c r="AQ58" s="1256"/>
      <c r="AR58" s="1256"/>
      <c r="AS58" s="1256"/>
      <c r="AT58" s="1256"/>
      <c r="AU58" s="1256"/>
      <c r="AV58" s="1256"/>
      <c r="AW58" s="1256"/>
      <c r="AX58" s="1256"/>
      <c r="AY58" s="1256"/>
      <c r="AZ58" s="1257"/>
      <c r="BA58" s="13" t="b">
        <v>0</v>
      </c>
    </row>
    <row r="59" spans="2:65" s="1" customFormat="1" ht="23.25" customHeight="1" x14ac:dyDescent="0.2">
      <c r="B59" s="1505" t="s">
        <v>74</v>
      </c>
      <c r="C59" s="1506"/>
      <c r="D59" s="1506"/>
      <c r="E59" s="1506"/>
      <c r="F59" s="1506"/>
      <c r="G59" s="1506"/>
      <c r="H59" s="1506"/>
      <c r="I59" s="1506"/>
      <c r="J59" s="1506"/>
      <c r="K59" s="1506"/>
      <c r="L59" s="1507"/>
      <c r="M59" s="1502" t="s">
        <v>68</v>
      </c>
      <c r="N59" s="1503"/>
      <c r="O59" s="1503"/>
      <c r="P59" s="1504"/>
      <c r="Q59" s="1508"/>
      <c r="R59" s="1508"/>
      <c r="S59" s="1508"/>
      <c r="T59" s="1508"/>
      <c r="U59" s="1508"/>
      <c r="V59" s="1508"/>
      <c r="W59" s="1508"/>
      <c r="X59" s="1508"/>
      <c r="Y59" s="1508"/>
      <c r="Z59" s="1508"/>
      <c r="AA59" s="1508"/>
      <c r="AB59" s="1508"/>
      <c r="AC59" s="1508"/>
      <c r="AD59" s="1508"/>
      <c r="AE59" s="1508"/>
      <c r="AF59" s="1509"/>
      <c r="AG59" s="1240" t="s">
        <v>69</v>
      </c>
      <c r="AH59" s="1241"/>
      <c r="AI59" s="1241"/>
      <c r="AJ59" s="1241"/>
      <c r="AK59" s="1241"/>
      <c r="AL59" s="1241"/>
      <c r="AM59" s="1241"/>
      <c r="AN59" s="1242"/>
      <c r="AO59" s="1263"/>
      <c r="AP59" s="1264"/>
      <c r="AQ59" s="1264"/>
      <c r="AR59" s="1264"/>
      <c r="AS59" s="1264"/>
      <c r="AT59" s="1264"/>
      <c r="AU59" s="1264"/>
      <c r="AV59" s="1264"/>
      <c r="AW59" s="1264"/>
      <c r="AX59" s="1264"/>
      <c r="AY59" s="1264"/>
      <c r="AZ59" s="1265"/>
    </row>
    <row r="60" spans="2:65" ht="16.5" customHeight="1" x14ac:dyDescent="0.2">
      <c r="B60" s="1505" t="s">
        <v>358</v>
      </c>
      <c r="C60" s="1506"/>
      <c r="D60" s="1506"/>
      <c r="E60" s="1506"/>
      <c r="F60" s="1506"/>
      <c r="G60" s="1506"/>
      <c r="H60" s="1506"/>
      <c r="I60" s="1506"/>
      <c r="J60" s="1506"/>
      <c r="K60" s="1506"/>
      <c r="L60" s="1507"/>
      <c r="M60" s="1514"/>
      <c r="N60" s="1515"/>
      <c r="O60" s="1515"/>
      <c r="P60" s="1515"/>
      <c r="Q60" s="1515"/>
      <c r="R60" s="1515"/>
      <c r="S60" s="1515"/>
      <c r="T60" s="1516"/>
      <c r="U60" s="1824" t="s">
        <v>71</v>
      </c>
      <c r="V60" s="1515"/>
      <c r="W60" s="1515"/>
      <c r="X60" s="1515"/>
      <c r="Y60" s="1515"/>
      <c r="Z60" s="1515"/>
      <c r="AA60" s="1515"/>
      <c r="AB60" s="1515"/>
      <c r="AC60" s="1515"/>
      <c r="AD60" s="1515"/>
      <c r="AE60" s="1515"/>
      <c r="AF60" s="1515"/>
      <c r="AG60" s="1515"/>
      <c r="AH60" s="1515"/>
      <c r="AI60" s="1515"/>
      <c r="AJ60" s="1515"/>
      <c r="AK60" s="1515"/>
      <c r="AL60" s="1515"/>
      <c r="AM60" s="1515"/>
      <c r="AN60" s="1515"/>
      <c r="AO60" s="1515"/>
      <c r="AP60" s="1515"/>
      <c r="AQ60" s="1515"/>
      <c r="AR60" s="1515"/>
      <c r="AS60" s="1515"/>
      <c r="AT60" s="1515"/>
      <c r="AU60" s="1515"/>
      <c r="AV60" s="1515"/>
      <c r="AW60" s="1515"/>
      <c r="AX60" s="1515"/>
      <c r="AY60" s="1515"/>
      <c r="AZ60" s="1825"/>
    </row>
    <row r="61" spans="2:65" ht="14.25" customHeight="1" x14ac:dyDescent="0.2">
      <c r="B61" s="1517"/>
      <c r="C61" s="1518"/>
      <c r="D61" s="1518"/>
      <c r="E61" s="1518"/>
      <c r="F61" s="1518"/>
      <c r="G61" s="1518"/>
      <c r="H61" s="1518"/>
      <c r="I61" s="1518"/>
      <c r="J61" s="1518"/>
      <c r="K61" s="1518"/>
      <c r="L61" s="1519"/>
      <c r="M61" s="1826" t="s">
        <v>70</v>
      </c>
      <c r="N61" s="1827"/>
      <c r="O61" s="1827"/>
      <c r="P61" s="1827"/>
      <c r="Q61" s="1827"/>
      <c r="R61" s="1827"/>
      <c r="S61" s="1827"/>
      <c r="T61" s="1828"/>
      <c r="U61" s="1510" t="s">
        <v>18</v>
      </c>
      <c r="V61" s="1511"/>
      <c r="W61" s="1511"/>
      <c r="X61" s="1511"/>
      <c r="Y61" s="1511"/>
      <c r="Z61" s="1511"/>
      <c r="AA61" s="1512"/>
      <c r="AB61" s="1512"/>
      <c r="AC61" s="1511" t="s">
        <v>19</v>
      </c>
      <c r="AD61" s="1511"/>
      <c r="AE61" s="1511"/>
      <c r="AF61" s="1511"/>
      <c r="AG61" s="1511"/>
      <c r="AH61" s="1511"/>
      <c r="AI61" s="1512"/>
      <c r="AJ61" s="1512"/>
      <c r="AK61" s="1511" t="s">
        <v>20</v>
      </c>
      <c r="AL61" s="1511"/>
      <c r="AM61" s="1511"/>
      <c r="AN61" s="1511"/>
      <c r="AO61" s="1511"/>
      <c r="AP61" s="1511"/>
      <c r="AQ61" s="1512"/>
      <c r="AR61" s="1512"/>
      <c r="AS61" s="1511" t="s">
        <v>23</v>
      </c>
      <c r="AT61" s="1511"/>
      <c r="AU61" s="1511"/>
      <c r="AV61" s="1511"/>
      <c r="AW61" s="1511"/>
      <c r="AX61" s="1511"/>
      <c r="AY61" s="1512"/>
      <c r="AZ61" s="1841"/>
    </row>
    <row r="62" spans="2:65" ht="18.75" customHeight="1" x14ac:dyDescent="0.2">
      <c r="B62" s="1517"/>
      <c r="C62" s="1518"/>
      <c r="D62" s="1518"/>
      <c r="E62" s="1518"/>
      <c r="F62" s="1518"/>
      <c r="G62" s="1518"/>
      <c r="H62" s="1518"/>
      <c r="I62" s="1518"/>
      <c r="J62" s="1518"/>
      <c r="K62" s="1518"/>
      <c r="L62" s="1519"/>
      <c r="M62" s="1479"/>
      <c r="N62" s="1480"/>
      <c r="O62" s="1481" t="s">
        <v>76</v>
      </c>
      <c r="P62" s="1481"/>
      <c r="Q62" s="1481"/>
      <c r="R62" s="1473" t="s">
        <v>75</v>
      </c>
      <c r="S62" s="1473"/>
      <c r="T62" s="1474"/>
      <c r="U62" s="1470">
        <f>IF(BA58=TRUE,O62%*U$18,0)</f>
        <v>0</v>
      </c>
      <c r="V62" s="1243"/>
      <c r="W62" s="1243"/>
      <c r="X62" s="1243"/>
      <c r="Y62" s="1243"/>
      <c r="Z62" s="1243"/>
      <c r="AA62" s="1424"/>
      <c r="AB62" s="1424"/>
      <c r="AC62" s="1243">
        <f>IF(BA58=TRUE,O62%*AC$18,0)</f>
        <v>0</v>
      </c>
      <c r="AD62" s="1243"/>
      <c r="AE62" s="1243"/>
      <c r="AF62" s="1243"/>
      <c r="AG62" s="1243"/>
      <c r="AH62" s="1243"/>
      <c r="AI62" s="1424"/>
      <c r="AJ62" s="1424"/>
      <c r="AK62" s="1243">
        <f>IF(BA58=TRUE,O62%*AK$18,0)</f>
        <v>0</v>
      </c>
      <c r="AL62" s="1243"/>
      <c r="AM62" s="1243"/>
      <c r="AN62" s="1243"/>
      <c r="AO62" s="1243"/>
      <c r="AP62" s="1243"/>
      <c r="AQ62" s="1424"/>
      <c r="AR62" s="1424"/>
      <c r="AS62" s="1787">
        <f>SUM(U62:AR62)</f>
        <v>0</v>
      </c>
      <c r="AT62" s="1787"/>
      <c r="AU62" s="1787"/>
      <c r="AV62" s="1787"/>
      <c r="AW62" s="1787"/>
      <c r="AX62" s="1787"/>
      <c r="AY62" s="1785"/>
      <c r="AZ62" s="1786"/>
    </row>
    <row r="63" spans="2:65" ht="18.75" customHeight="1" x14ac:dyDescent="0.2">
      <c r="B63" s="1517"/>
      <c r="C63" s="1518"/>
      <c r="D63" s="1518"/>
      <c r="E63" s="1518"/>
      <c r="F63" s="1518"/>
      <c r="G63" s="1518"/>
      <c r="H63" s="1518"/>
      <c r="I63" s="1518"/>
      <c r="J63" s="1518"/>
      <c r="K63" s="1518"/>
      <c r="L63" s="1519"/>
      <c r="M63" s="1479"/>
      <c r="N63" s="1480"/>
      <c r="O63" s="1513"/>
      <c r="P63" s="1513"/>
      <c r="Q63" s="1513"/>
      <c r="R63" s="1473" t="s">
        <v>75</v>
      </c>
      <c r="S63" s="1473"/>
      <c r="T63" s="1474"/>
      <c r="U63" s="1470">
        <f>IF(BA58=TRUE,O63%*U$18,0)</f>
        <v>0</v>
      </c>
      <c r="V63" s="1243"/>
      <c r="W63" s="1243"/>
      <c r="X63" s="1243"/>
      <c r="Y63" s="1243"/>
      <c r="Z63" s="1243"/>
      <c r="AA63" s="1424"/>
      <c r="AB63" s="1424"/>
      <c r="AC63" s="1243">
        <f>IF(BA58=TRUE,O63%*AC$18,0)</f>
        <v>0</v>
      </c>
      <c r="AD63" s="1243"/>
      <c r="AE63" s="1243"/>
      <c r="AF63" s="1243"/>
      <c r="AG63" s="1243"/>
      <c r="AH63" s="1243"/>
      <c r="AI63" s="1424"/>
      <c r="AJ63" s="1424"/>
      <c r="AK63" s="1243">
        <f>IF(BA58=TRUE,O63%*AK$18,0)</f>
        <v>0</v>
      </c>
      <c r="AL63" s="1243"/>
      <c r="AM63" s="1243"/>
      <c r="AN63" s="1243"/>
      <c r="AO63" s="1243"/>
      <c r="AP63" s="1243"/>
      <c r="AQ63" s="1424"/>
      <c r="AR63" s="1424"/>
      <c r="AS63" s="1787">
        <f>SUM(U63:AR63)</f>
        <v>0</v>
      </c>
      <c r="AT63" s="1787"/>
      <c r="AU63" s="1787"/>
      <c r="AV63" s="1787"/>
      <c r="AW63" s="1787"/>
      <c r="AX63" s="1787"/>
      <c r="AY63" s="1785"/>
      <c r="AZ63" s="1786"/>
    </row>
    <row r="64" spans="2:65" ht="18.75" customHeight="1" x14ac:dyDescent="0.2">
      <c r="B64" s="1517"/>
      <c r="C64" s="1518"/>
      <c r="D64" s="1518"/>
      <c r="E64" s="1518"/>
      <c r="F64" s="1518"/>
      <c r="G64" s="1518"/>
      <c r="H64" s="1518"/>
      <c r="I64" s="1518"/>
      <c r="J64" s="1518"/>
      <c r="K64" s="1518"/>
      <c r="L64" s="1519"/>
      <c r="M64" s="1479"/>
      <c r="N64" s="1480"/>
      <c r="O64" s="1513"/>
      <c r="P64" s="1513"/>
      <c r="Q64" s="1513"/>
      <c r="R64" s="1473" t="s">
        <v>75</v>
      </c>
      <c r="S64" s="1473"/>
      <c r="T64" s="1474"/>
      <c r="U64" s="1470">
        <f>IF(BA58=TRUE,O64%*U$18,0)</f>
        <v>0</v>
      </c>
      <c r="V64" s="1243"/>
      <c r="W64" s="1243"/>
      <c r="X64" s="1243"/>
      <c r="Y64" s="1243"/>
      <c r="Z64" s="1243"/>
      <c r="AA64" s="1424"/>
      <c r="AB64" s="1424"/>
      <c r="AC64" s="1243">
        <f>IF(BA58=TRUE,O64%*AC$18,0)</f>
        <v>0</v>
      </c>
      <c r="AD64" s="1243"/>
      <c r="AE64" s="1243"/>
      <c r="AF64" s="1243"/>
      <c r="AG64" s="1243"/>
      <c r="AH64" s="1243"/>
      <c r="AI64" s="1424"/>
      <c r="AJ64" s="1424"/>
      <c r="AK64" s="1243">
        <f>IF(BA58=TRUE,O64%*AK$18,0)</f>
        <v>0</v>
      </c>
      <c r="AL64" s="1243"/>
      <c r="AM64" s="1243"/>
      <c r="AN64" s="1243"/>
      <c r="AO64" s="1243"/>
      <c r="AP64" s="1243"/>
      <c r="AQ64" s="1424"/>
      <c r="AR64" s="1424"/>
      <c r="AS64" s="1787">
        <f>SUM(U64:AR64)</f>
        <v>0</v>
      </c>
      <c r="AT64" s="1787"/>
      <c r="AU64" s="1787"/>
      <c r="AV64" s="1787"/>
      <c r="AW64" s="1787"/>
      <c r="AX64" s="1787"/>
      <c r="AY64" s="1785"/>
      <c r="AZ64" s="1786"/>
    </row>
    <row r="65" spans="2:52" ht="18.75" customHeight="1" x14ac:dyDescent="0.2">
      <c r="B65" s="1517"/>
      <c r="C65" s="1518"/>
      <c r="D65" s="1518"/>
      <c r="E65" s="1518"/>
      <c r="F65" s="1518"/>
      <c r="G65" s="1518"/>
      <c r="H65" s="1518"/>
      <c r="I65" s="1518"/>
      <c r="J65" s="1518"/>
      <c r="K65" s="1518"/>
      <c r="L65" s="1519"/>
      <c r="M65" s="1479"/>
      <c r="N65" s="1480"/>
      <c r="O65" s="1513"/>
      <c r="P65" s="1513"/>
      <c r="Q65" s="1513"/>
      <c r="R65" s="1473" t="s">
        <v>75</v>
      </c>
      <c r="S65" s="1473"/>
      <c r="T65" s="1474"/>
      <c r="U65" s="1470">
        <f>IF(BA58=TRUE,O65%*U$18,0)</f>
        <v>0</v>
      </c>
      <c r="V65" s="1243"/>
      <c r="W65" s="1243"/>
      <c r="X65" s="1243"/>
      <c r="Y65" s="1243"/>
      <c r="Z65" s="1243"/>
      <c r="AA65" s="1424"/>
      <c r="AB65" s="1424"/>
      <c r="AC65" s="1243">
        <f>IF(BA58=TRUE,O65%*AC$18,0)</f>
        <v>0</v>
      </c>
      <c r="AD65" s="1243"/>
      <c r="AE65" s="1243"/>
      <c r="AF65" s="1243"/>
      <c r="AG65" s="1243"/>
      <c r="AH65" s="1243"/>
      <c r="AI65" s="1424"/>
      <c r="AJ65" s="1424"/>
      <c r="AK65" s="1243">
        <f>IF(BA58=TRUE,O65%*AK$18,0)</f>
        <v>0</v>
      </c>
      <c r="AL65" s="1243"/>
      <c r="AM65" s="1243"/>
      <c r="AN65" s="1243"/>
      <c r="AO65" s="1243"/>
      <c r="AP65" s="1243"/>
      <c r="AQ65" s="1424"/>
      <c r="AR65" s="1424"/>
      <c r="AS65" s="1787">
        <f>SUM(U65:AR65)</f>
        <v>0</v>
      </c>
      <c r="AT65" s="1787"/>
      <c r="AU65" s="1787"/>
      <c r="AV65" s="1787"/>
      <c r="AW65" s="1787"/>
      <c r="AX65" s="1787"/>
      <c r="AY65" s="1785"/>
      <c r="AZ65" s="1786"/>
    </row>
    <row r="66" spans="2:52" ht="18.75" customHeight="1" x14ac:dyDescent="0.2">
      <c r="B66" s="1520"/>
      <c r="C66" s="1521"/>
      <c r="D66" s="1521"/>
      <c r="E66" s="1521"/>
      <c r="F66" s="1521"/>
      <c r="G66" s="1521"/>
      <c r="H66" s="1521"/>
      <c r="I66" s="1521"/>
      <c r="J66" s="1521"/>
      <c r="K66" s="1521"/>
      <c r="L66" s="1522"/>
      <c r="M66" s="1479"/>
      <c r="N66" s="1480"/>
      <c r="O66" s="1481" t="s">
        <v>77</v>
      </c>
      <c r="P66" s="1481"/>
      <c r="Q66" s="1481"/>
      <c r="R66" s="1473" t="s">
        <v>75</v>
      </c>
      <c r="S66" s="1473"/>
      <c r="T66" s="1474"/>
      <c r="U66" s="1483" t="str">
        <f>IF(BA58=TRUE,"0,00","")</f>
        <v/>
      </c>
      <c r="V66" s="1423"/>
      <c r="W66" s="1423"/>
      <c r="X66" s="1423"/>
      <c r="Y66" s="1423"/>
      <c r="Z66" s="1423"/>
      <c r="AA66" s="1482"/>
      <c r="AB66" s="1482"/>
      <c r="AC66" s="1423" t="str">
        <f>IF(BA58=TRUE,"0,00","")</f>
        <v/>
      </c>
      <c r="AD66" s="1423"/>
      <c r="AE66" s="1423"/>
      <c r="AF66" s="1423"/>
      <c r="AG66" s="1423"/>
      <c r="AH66" s="1423"/>
      <c r="AI66" s="1482"/>
      <c r="AJ66" s="1482"/>
      <c r="AK66" s="1423" t="str">
        <f>IF(BA58=TRUE,"0,00","")</f>
        <v/>
      </c>
      <c r="AL66" s="1423"/>
      <c r="AM66" s="1423"/>
      <c r="AN66" s="1423"/>
      <c r="AO66" s="1423"/>
      <c r="AP66" s="1423"/>
      <c r="AQ66" s="1482"/>
      <c r="AR66" s="1482"/>
      <c r="AS66" s="1790" t="str">
        <f>IF(BA58=TRUE,"0,00","")</f>
        <v/>
      </c>
      <c r="AT66" s="1790"/>
      <c r="AU66" s="1790"/>
      <c r="AV66" s="1790"/>
      <c r="AW66" s="1790"/>
      <c r="AX66" s="1790"/>
      <c r="AY66" s="1788"/>
      <c r="AZ66" s="1789"/>
    </row>
    <row r="67" spans="2:52" ht="18.75" customHeight="1" x14ac:dyDescent="0.2">
      <c r="B67" s="1496" t="s">
        <v>85</v>
      </c>
      <c r="C67" s="1158"/>
      <c r="D67" s="1158"/>
      <c r="E67" s="1158"/>
      <c r="F67" s="1158"/>
      <c r="G67" s="1158"/>
      <c r="H67" s="1158"/>
      <c r="I67" s="1158"/>
      <c r="J67" s="1158"/>
      <c r="K67" s="1158"/>
      <c r="L67" s="1365"/>
      <c r="M67" s="1475"/>
      <c r="N67" s="1476"/>
      <c r="O67" s="1477" t="s">
        <v>327</v>
      </c>
      <c r="P67" s="1478"/>
      <c r="Q67" s="1478"/>
      <c r="R67" s="1478"/>
      <c r="S67" s="1478"/>
      <c r="T67" s="1478"/>
      <c r="U67" s="1478"/>
      <c r="V67" s="1478"/>
      <c r="W67" s="1478"/>
      <c r="X67" s="1478"/>
      <c r="Y67" s="1497"/>
      <c r="Z67" s="1497"/>
      <c r="AA67" s="1497"/>
      <c r="AB67" s="1497"/>
      <c r="AC67" s="1497"/>
      <c r="AD67" s="1497"/>
      <c r="AE67" s="1497"/>
      <c r="AF67" s="1497"/>
      <c r="AG67" s="1783"/>
      <c r="AH67" s="1784"/>
      <c r="AI67" s="1781" t="s">
        <v>326</v>
      </c>
      <c r="AJ67" s="1782"/>
      <c r="AK67" s="1782"/>
      <c r="AL67" s="1782"/>
      <c r="AM67" s="1782"/>
      <c r="AN67" s="1782"/>
      <c r="AO67" s="1782"/>
      <c r="AP67" s="1782"/>
      <c r="AQ67" s="1782"/>
      <c r="AR67" s="1782"/>
      <c r="AS67" s="1779"/>
      <c r="AT67" s="1779"/>
      <c r="AU67" s="1779"/>
      <c r="AV67" s="1779"/>
      <c r="AW67" s="1779"/>
      <c r="AX67" s="1779"/>
      <c r="AY67" s="1779"/>
      <c r="AZ67" s="1780"/>
    </row>
    <row r="68" spans="2:52" ht="18.75" customHeight="1" x14ac:dyDescent="0.2">
      <c r="B68" s="1458"/>
      <c r="C68" s="1459"/>
      <c r="D68" s="1459"/>
      <c r="E68" s="1459"/>
      <c r="F68" s="1459"/>
      <c r="G68" s="1459"/>
      <c r="H68" s="1459"/>
      <c r="I68" s="1459"/>
      <c r="J68" s="1459"/>
      <c r="K68" s="1459"/>
      <c r="L68" s="1460"/>
      <c r="M68" s="1462" t="s">
        <v>86</v>
      </c>
      <c r="N68" s="1463"/>
      <c r="O68" s="1463"/>
      <c r="P68" s="1463"/>
      <c r="Q68" s="1463"/>
      <c r="R68" s="1463"/>
      <c r="S68" s="1463"/>
      <c r="T68" s="1463"/>
      <c r="U68" s="1464"/>
      <c r="V68" s="1467"/>
      <c r="W68" s="1468"/>
      <c r="X68" s="1469"/>
      <c r="Y68" s="1466" t="s">
        <v>88</v>
      </c>
      <c r="Z68" s="1461"/>
      <c r="AA68" s="1461" t="s">
        <v>11</v>
      </c>
      <c r="AB68" s="1461"/>
      <c r="AC68" s="1465">
        <v>5</v>
      </c>
      <c r="AD68" s="1465"/>
      <c r="AE68" s="1471" t="s">
        <v>88</v>
      </c>
      <c r="AF68" s="1472"/>
      <c r="AG68" s="1799" t="s">
        <v>119</v>
      </c>
      <c r="AH68" s="1799"/>
      <c r="AI68" s="1799"/>
      <c r="AJ68" s="1799"/>
      <c r="AK68" s="1799"/>
      <c r="AL68" s="1799"/>
      <c r="AM68" s="1800"/>
      <c r="AN68" s="1806"/>
      <c r="AO68" s="1807"/>
      <c r="AP68" s="1808"/>
      <c r="AQ68" s="1809" t="s">
        <v>118</v>
      </c>
      <c r="AR68" s="1810"/>
      <c r="AS68" s="1811"/>
      <c r="AT68" s="1801"/>
      <c r="AU68" s="1802"/>
      <c r="AV68" s="1802"/>
      <c r="AW68" s="1812" t="s">
        <v>120</v>
      </c>
      <c r="AX68" s="1812"/>
      <c r="AY68" s="1812"/>
      <c r="AZ68" s="1813"/>
    </row>
    <row r="69" spans="2:52" ht="18.75" customHeight="1" thickBot="1" x14ac:dyDescent="0.25">
      <c r="B69" s="1484"/>
      <c r="C69" s="1485"/>
      <c r="D69" s="1485"/>
      <c r="E69" s="1485"/>
      <c r="F69" s="1485"/>
      <c r="G69" s="1485"/>
      <c r="H69" s="1485"/>
      <c r="I69" s="1485"/>
      <c r="J69" s="1485"/>
      <c r="K69" s="1485"/>
      <c r="L69" s="1486"/>
      <c r="M69" s="1492" t="s">
        <v>87</v>
      </c>
      <c r="N69" s="1493"/>
      <c r="O69" s="1493"/>
      <c r="P69" s="1493"/>
      <c r="Q69" s="1493"/>
      <c r="R69" s="1493"/>
      <c r="S69" s="1493"/>
      <c r="T69" s="1493"/>
      <c r="U69" s="1494"/>
      <c r="V69" s="1487"/>
      <c r="W69" s="1488"/>
      <c r="X69" s="1489"/>
      <c r="Y69" s="1490" t="s">
        <v>88</v>
      </c>
      <c r="Z69" s="1491"/>
      <c r="AA69" s="1495"/>
      <c r="AB69" s="1495"/>
      <c r="AC69" s="1495"/>
      <c r="AD69" s="1495"/>
      <c r="AE69" s="1495"/>
      <c r="AF69" s="1495"/>
      <c r="AG69" s="1797" t="s">
        <v>89</v>
      </c>
      <c r="AH69" s="1797"/>
      <c r="AI69" s="1797"/>
      <c r="AJ69" s="1797"/>
      <c r="AK69" s="1797"/>
      <c r="AL69" s="1797"/>
      <c r="AM69" s="1798"/>
      <c r="AN69" s="1803"/>
      <c r="AO69" s="1804"/>
      <c r="AP69" s="1805"/>
      <c r="AQ69" s="1794" t="s">
        <v>90</v>
      </c>
      <c r="AR69" s="1795"/>
      <c r="AS69" s="1795"/>
      <c r="AT69" s="1791"/>
      <c r="AU69" s="1792"/>
      <c r="AV69" s="1793"/>
      <c r="AW69" s="1794" t="s">
        <v>62</v>
      </c>
      <c r="AX69" s="1795"/>
      <c r="AY69" s="1795"/>
      <c r="AZ69" s="1796"/>
    </row>
    <row r="70" spans="2:52" x14ac:dyDescent="0.2">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row>
  </sheetData>
  <sheetProtection algorithmName="SHA-512" hashValue="mKOn34kJ40r1UaWqwWSak3bFeAPCiwvbZpdt3pfd/FSBVEoSkKMETyHnwLB27EPUc1KfRaOx783GJnA7+NGo6Q==" saltValue="MgNT0xLTlwiHoXihUijf1g==" spinCount="100000" sheet="1" objects="1" scenarios="1" selectLockedCells="1"/>
  <mergeCells count="474">
    <mergeCell ref="M65:N65"/>
    <mergeCell ref="O65:Q65"/>
    <mergeCell ref="R65:T65"/>
    <mergeCell ref="AY61:AZ61"/>
    <mergeCell ref="AS61:AX61"/>
    <mergeCell ref="AI61:AJ61"/>
    <mergeCell ref="AP15:AY15"/>
    <mergeCell ref="M15:N15"/>
    <mergeCell ref="O15:X15"/>
    <mergeCell ref="Y15:Z15"/>
    <mergeCell ref="AA15:AB15"/>
    <mergeCell ref="AE15:AF15"/>
    <mergeCell ref="AG15:AH15"/>
    <mergeCell ref="AI15:AJ15"/>
    <mergeCell ref="AK15:AM15"/>
    <mergeCell ref="AN15:AO15"/>
    <mergeCell ref="AS20:AY20"/>
    <mergeCell ref="M17:T17"/>
    <mergeCell ref="M20:T20"/>
    <mergeCell ref="U19:AA19"/>
    <mergeCell ref="M21:N21"/>
    <mergeCell ref="O21:AF21"/>
    <mergeCell ref="M24:N24"/>
    <mergeCell ref="AW29:AZ29"/>
    <mergeCell ref="B54:H54"/>
    <mergeCell ref="I54:L54"/>
    <mergeCell ref="M54:N54"/>
    <mergeCell ref="X54:AZ54"/>
    <mergeCell ref="O54:W54"/>
    <mergeCell ref="U60:AZ60"/>
    <mergeCell ref="U62:Z62"/>
    <mergeCell ref="B55:L55"/>
    <mergeCell ref="AA62:AB62"/>
    <mergeCell ref="M62:N62"/>
    <mergeCell ref="M61:T61"/>
    <mergeCell ref="AK61:AP61"/>
    <mergeCell ref="O62:Q62"/>
    <mergeCell ref="AQ61:AR61"/>
    <mergeCell ref="M57:N57"/>
    <mergeCell ref="O57:AF57"/>
    <mergeCell ref="M56:N56"/>
    <mergeCell ref="O56:U56"/>
    <mergeCell ref="V56:W56"/>
    <mergeCell ref="X56:AF56"/>
    <mergeCell ref="M55:N55"/>
    <mergeCell ref="O55:AF55"/>
    <mergeCell ref="AG56:AH56"/>
    <mergeCell ref="AI56:AZ56"/>
    <mergeCell ref="AT69:AV69"/>
    <mergeCell ref="AW69:AZ69"/>
    <mergeCell ref="AG69:AM69"/>
    <mergeCell ref="AG68:AM68"/>
    <mergeCell ref="AT68:AV68"/>
    <mergeCell ref="AQ69:AS69"/>
    <mergeCell ref="AN69:AP69"/>
    <mergeCell ref="AN68:AP68"/>
    <mergeCell ref="AQ68:AS68"/>
    <mergeCell ref="AW68:AZ68"/>
    <mergeCell ref="AS67:AZ67"/>
    <mergeCell ref="AI67:AR67"/>
    <mergeCell ref="AG67:AH67"/>
    <mergeCell ref="AY64:AZ64"/>
    <mergeCell ref="AQ64:AR64"/>
    <mergeCell ref="AS62:AX62"/>
    <mergeCell ref="AY62:AZ62"/>
    <mergeCell ref="AI66:AJ66"/>
    <mergeCell ref="AS65:AX65"/>
    <mergeCell ref="AY65:AZ65"/>
    <mergeCell ref="AQ66:AR66"/>
    <mergeCell ref="AQ65:AR65"/>
    <mergeCell ref="AY66:AZ66"/>
    <mergeCell ref="AQ63:AR63"/>
    <mergeCell ref="AK62:AP62"/>
    <mergeCell ref="AQ62:AR62"/>
    <mergeCell ref="AK65:AP65"/>
    <mergeCell ref="AS64:AX64"/>
    <mergeCell ref="AS66:AX66"/>
    <mergeCell ref="AS63:AX63"/>
    <mergeCell ref="AY63:AZ63"/>
    <mergeCell ref="AI63:AJ63"/>
    <mergeCell ref="AC66:AH66"/>
    <mergeCell ref="AI65:AJ65"/>
    <mergeCell ref="B45:L46"/>
    <mergeCell ref="M46:AD46"/>
    <mergeCell ref="Y47:AB47"/>
    <mergeCell ref="M45:AD45"/>
    <mergeCell ref="B47:L47"/>
    <mergeCell ref="AC47:AF47"/>
    <mergeCell ref="M47:X47"/>
    <mergeCell ref="B52:L52"/>
    <mergeCell ref="B51:L51"/>
    <mergeCell ref="AA51:AD51"/>
    <mergeCell ref="M51:T51"/>
    <mergeCell ref="AF50:AI50"/>
    <mergeCell ref="AF46:AH46"/>
    <mergeCell ref="B50:L50"/>
    <mergeCell ref="B49:L49"/>
    <mergeCell ref="M49:T49"/>
    <mergeCell ref="AF49:AG49"/>
    <mergeCell ref="AH49:AN49"/>
    <mergeCell ref="AF48:AJ48"/>
    <mergeCell ref="AK48:AN48"/>
    <mergeCell ref="B1:AV1"/>
    <mergeCell ref="AN13:AS13"/>
    <mergeCell ref="Y3:AR3"/>
    <mergeCell ref="M4:X4"/>
    <mergeCell ref="T13:W13"/>
    <mergeCell ref="M11:R11"/>
    <mergeCell ref="B5:L5"/>
    <mergeCell ref="B6:L6"/>
    <mergeCell ref="B10:L10"/>
    <mergeCell ref="Z6:AK6"/>
    <mergeCell ref="X11:AC11"/>
    <mergeCell ref="T12:W12"/>
    <mergeCell ref="AS10:AZ10"/>
    <mergeCell ref="AD11:AF11"/>
    <mergeCell ref="B12:F12"/>
    <mergeCell ref="M13:R13"/>
    <mergeCell ref="AJ11:AM11"/>
    <mergeCell ref="AG12:AI12"/>
    <mergeCell ref="B2:AG2"/>
    <mergeCell ref="B3:P3"/>
    <mergeCell ref="AO2:AP2"/>
    <mergeCell ref="M9:N9"/>
    <mergeCell ref="O9:AK9"/>
    <mergeCell ref="AL9:AZ9"/>
    <mergeCell ref="M7:N7"/>
    <mergeCell ref="V7:X7"/>
    <mergeCell ref="O8:U8"/>
    <mergeCell ref="AP6:AZ6"/>
    <mergeCell ref="AL7:AM7"/>
    <mergeCell ref="AN7:AZ7"/>
    <mergeCell ref="AL8:AM8"/>
    <mergeCell ref="AN8:AZ8"/>
    <mergeCell ref="AX3:AZ3"/>
    <mergeCell ref="AS3:AV3"/>
    <mergeCell ref="G12:H12"/>
    <mergeCell ref="I12:L12"/>
    <mergeCell ref="AX2:AY2"/>
    <mergeCell ref="M12:R12"/>
    <mergeCell ref="Y5:Z5"/>
    <mergeCell ref="R3:X3"/>
    <mergeCell ref="Z4:AZ4"/>
    <mergeCell ref="AG8:AK8"/>
    <mergeCell ref="AT11:AV11"/>
    <mergeCell ref="AT12:AV12"/>
    <mergeCell ref="AM6:AN6"/>
    <mergeCell ref="M5:X5"/>
    <mergeCell ref="M6:X6"/>
    <mergeCell ref="Y7:AK7"/>
    <mergeCell ref="T11:W11"/>
    <mergeCell ref="X12:AC12"/>
    <mergeCell ref="AG5:AZ5"/>
    <mergeCell ref="O10:AR10"/>
    <mergeCell ref="AB5:AE5"/>
    <mergeCell ref="B7:L7"/>
    <mergeCell ref="AW12:AZ12"/>
    <mergeCell ref="AH2:AN2"/>
    <mergeCell ref="AQ2:AW2"/>
    <mergeCell ref="B4:L4"/>
    <mergeCell ref="AW13:AZ13"/>
    <mergeCell ref="B14:L14"/>
    <mergeCell ref="M8:N8"/>
    <mergeCell ref="O7:U7"/>
    <mergeCell ref="B28:L28"/>
    <mergeCell ref="AS27:AV27"/>
    <mergeCell ref="AT29:AV29"/>
    <mergeCell ref="B22:L23"/>
    <mergeCell ref="M27:X27"/>
    <mergeCell ref="B24:L24"/>
    <mergeCell ref="M23:N23"/>
    <mergeCell ref="AG11:AI11"/>
    <mergeCell ref="AN11:AS11"/>
    <mergeCell ref="AG14:AI14"/>
    <mergeCell ref="AK18:AQ18"/>
    <mergeCell ref="AK19:AQ19"/>
    <mergeCell ref="AC19:AI19"/>
    <mergeCell ref="AS18:AY18"/>
    <mergeCell ref="AS19:AY19"/>
    <mergeCell ref="AS16:AY16"/>
    <mergeCell ref="AC16:AI16"/>
    <mergeCell ref="AK16:AQ16"/>
    <mergeCell ref="AN14:AS14"/>
    <mergeCell ref="X14:AC14"/>
    <mergeCell ref="AD13:AF13"/>
    <mergeCell ref="M10:N10"/>
    <mergeCell ref="B30:L30"/>
    <mergeCell ref="M30:R30"/>
    <mergeCell ref="M16:T16"/>
    <mergeCell ref="AK17:AQ17"/>
    <mergeCell ref="S30:X30"/>
    <mergeCell ref="AN26:AR26"/>
    <mergeCell ref="M26:X26"/>
    <mergeCell ref="U16:AA16"/>
    <mergeCell ref="U17:AA17"/>
    <mergeCell ref="AC20:AI20"/>
    <mergeCell ref="AG22:AH22"/>
    <mergeCell ref="AI22:AZ22"/>
    <mergeCell ref="U20:AA20"/>
    <mergeCell ref="AG21:AH21"/>
    <mergeCell ref="AN30:AS30"/>
    <mergeCell ref="B29:L29"/>
    <mergeCell ref="B25:L27"/>
    <mergeCell ref="AG13:AI13"/>
    <mergeCell ref="AT13:AV13"/>
    <mergeCell ref="AW11:AZ11"/>
    <mergeCell ref="B21:L21"/>
    <mergeCell ref="B16:L16"/>
    <mergeCell ref="B17:L20"/>
    <mergeCell ref="B13:L13"/>
    <mergeCell ref="AN12:AS12"/>
    <mergeCell ref="AJ12:AM12"/>
    <mergeCell ref="AJ13:AM13"/>
    <mergeCell ref="X13:AC13"/>
    <mergeCell ref="AE8:AF8"/>
    <mergeCell ref="V8:W8"/>
    <mergeCell ref="X8:AD8"/>
    <mergeCell ref="B11:L11"/>
    <mergeCell ref="AS17:AY17"/>
    <mergeCell ref="AD12:AF12"/>
    <mergeCell ref="B8:L8"/>
    <mergeCell ref="B9:L9"/>
    <mergeCell ref="AW14:AZ14"/>
    <mergeCell ref="AT14:AV14"/>
    <mergeCell ref="M19:T19"/>
    <mergeCell ref="M18:T18"/>
    <mergeCell ref="U18:AA18"/>
    <mergeCell ref="AD14:AF14"/>
    <mergeCell ref="AC18:AI18"/>
    <mergeCell ref="AK20:AQ20"/>
    <mergeCell ref="M14:R14"/>
    <mergeCell ref="AJ14:AM14"/>
    <mergeCell ref="B15:L15"/>
    <mergeCell ref="AC15:AD15"/>
    <mergeCell ref="AG29:AM29"/>
    <mergeCell ref="AW26:AZ26"/>
    <mergeCell ref="AC27:AF27"/>
    <mergeCell ref="AS26:AV26"/>
    <mergeCell ref="S28:AE28"/>
    <mergeCell ref="Y27:AB27"/>
    <mergeCell ref="Y29:AA29"/>
    <mergeCell ref="M28:R28"/>
    <mergeCell ref="M29:R29"/>
    <mergeCell ref="S29:X29"/>
    <mergeCell ref="M22:N22"/>
    <mergeCell ref="O22:AF22"/>
    <mergeCell ref="AC17:AI17"/>
    <mergeCell ref="AI21:AZ21"/>
    <mergeCell ref="AB29:AF29"/>
    <mergeCell ref="AC26:AM26"/>
    <mergeCell ref="AG27:AR27"/>
    <mergeCell ref="AN29:AS29"/>
    <mergeCell ref="AN28:AY28"/>
    <mergeCell ref="AS24:AV24"/>
    <mergeCell ref="AW24:AZ24"/>
    <mergeCell ref="O23:AF23"/>
    <mergeCell ref="AY23:AZ23"/>
    <mergeCell ref="AH23:AX23"/>
    <mergeCell ref="Y26:AB26"/>
    <mergeCell ref="M25:X25"/>
    <mergeCell ref="AG28:AM28"/>
    <mergeCell ref="AW27:AZ27"/>
    <mergeCell ref="Y24:AF24"/>
    <mergeCell ref="AG24:AH24"/>
    <mergeCell ref="AI24:AR24"/>
    <mergeCell ref="Y25:Z25"/>
    <mergeCell ref="AA25:AJ25"/>
    <mergeCell ref="AK25:AL25"/>
    <mergeCell ref="O24:X24"/>
    <mergeCell ref="AM25:AZ25"/>
    <mergeCell ref="B69:L69"/>
    <mergeCell ref="V69:X69"/>
    <mergeCell ref="Y69:Z69"/>
    <mergeCell ref="M69:U69"/>
    <mergeCell ref="AA69:AF69"/>
    <mergeCell ref="B67:L67"/>
    <mergeCell ref="Y67:AF67"/>
    <mergeCell ref="B56:L57"/>
    <mergeCell ref="B58:L58"/>
    <mergeCell ref="M59:P59"/>
    <mergeCell ref="B59:L59"/>
    <mergeCell ref="Q59:AF59"/>
    <mergeCell ref="U61:Z61"/>
    <mergeCell ref="AC61:AH61"/>
    <mergeCell ref="AA61:AB61"/>
    <mergeCell ref="B60:L60"/>
    <mergeCell ref="M64:N64"/>
    <mergeCell ref="O64:Q64"/>
    <mergeCell ref="M63:N63"/>
    <mergeCell ref="O63:Q63"/>
    <mergeCell ref="M60:T60"/>
    <mergeCell ref="R63:T63"/>
    <mergeCell ref="R64:T64"/>
    <mergeCell ref="B61:L66"/>
    <mergeCell ref="B68:L68"/>
    <mergeCell ref="AA68:AB68"/>
    <mergeCell ref="M68:U68"/>
    <mergeCell ref="AC68:AD68"/>
    <mergeCell ref="Y68:Z68"/>
    <mergeCell ref="V68:X68"/>
    <mergeCell ref="AC63:AH63"/>
    <mergeCell ref="AC64:AH64"/>
    <mergeCell ref="AC62:AH62"/>
    <mergeCell ref="AA65:AB65"/>
    <mergeCell ref="U65:Z65"/>
    <mergeCell ref="AE68:AF68"/>
    <mergeCell ref="R62:T62"/>
    <mergeCell ref="M67:N67"/>
    <mergeCell ref="O67:X67"/>
    <mergeCell ref="M66:N66"/>
    <mergeCell ref="O66:Q66"/>
    <mergeCell ref="R66:T66"/>
    <mergeCell ref="U64:Z64"/>
    <mergeCell ref="AA66:AB66"/>
    <mergeCell ref="U66:Z66"/>
    <mergeCell ref="U63:Z63"/>
    <mergeCell ref="AA63:AB63"/>
    <mergeCell ref="AA64:AB64"/>
    <mergeCell ref="AC65:AH65"/>
    <mergeCell ref="AK66:AP66"/>
    <mergeCell ref="AI62:AJ62"/>
    <mergeCell ref="AK63:AP63"/>
    <mergeCell ref="AI64:AJ64"/>
    <mergeCell ref="AX38:AZ38"/>
    <mergeCell ref="AM34:AV34"/>
    <mergeCell ref="AG34:AJ34"/>
    <mergeCell ref="AL35:AZ35"/>
    <mergeCell ref="AX37:AY37"/>
    <mergeCell ref="AQ37:AW37"/>
    <mergeCell ref="AH37:AN37"/>
    <mergeCell ref="AO37:AP37"/>
    <mergeCell ref="B37:AG37"/>
    <mergeCell ref="B36:AV36"/>
    <mergeCell ref="B35:L35"/>
    <mergeCell ref="M35:N35"/>
    <mergeCell ref="O35:X35"/>
    <mergeCell ref="B38:P38"/>
    <mergeCell ref="R38:X38"/>
    <mergeCell ref="Y35:Z35"/>
    <mergeCell ref="U34:V34"/>
    <mergeCell ref="B53:L53"/>
    <mergeCell ref="M53:N53"/>
    <mergeCell ref="B31:L34"/>
    <mergeCell ref="AA35:AK35"/>
    <mergeCell ref="AD34:AF34"/>
    <mergeCell ref="Y38:AR38"/>
    <mergeCell ref="W34:AC34"/>
    <mergeCell ref="M31:R31"/>
    <mergeCell ref="M34:N34"/>
    <mergeCell ref="O34:T34"/>
    <mergeCell ref="M33:N33"/>
    <mergeCell ref="AW32:AZ32"/>
    <mergeCell ref="AW31:AZ31"/>
    <mergeCell ref="S32:X32"/>
    <mergeCell ref="AW34:AY34"/>
    <mergeCell ref="AB30:AF30"/>
    <mergeCell ref="AN31:AS31"/>
    <mergeCell ref="AW30:AZ30"/>
    <mergeCell ref="AG31:AM31"/>
    <mergeCell ref="AG30:AM30"/>
    <mergeCell ref="AT30:AV30"/>
    <mergeCell ref="S31:X31"/>
    <mergeCell ref="Y31:AA31"/>
    <mergeCell ref="AB31:AF31"/>
    <mergeCell ref="AT31:AV31"/>
    <mergeCell ref="Y30:AA30"/>
    <mergeCell ref="B39:L39"/>
    <mergeCell ref="O39:X39"/>
    <mergeCell ref="M42:P42"/>
    <mergeCell ref="AC43:AF43"/>
    <mergeCell ref="B48:L48"/>
    <mergeCell ref="M32:R32"/>
    <mergeCell ref="AT32:AV32"/>
    <mergeCell ref="AN32:AS32"/>
    <mergeCell ref="AG33:AH33"/>
    <mergeCell ref="Y32:AA32"/>
    <mergeCell ref="AB32:AF32"/>
    <mergeCell ref="AG32:AM32"/>
    <mergeCell ref="O33:AF33"/>
    <mergeCell ref="M39:N39"/>
    <mergeCell ref="AK34:AL34"/>
    <mergeCell ref="AI33:AZ33"/>
    <mergeCell ref="B42:L42"/>
    <mergeCell ref="Q42:T42"/>
    <mergeCell ref="AU46:AW46"/>
    <mergeCell ref="AP45:AR45"/>
    <mergeCell ref="AU45:AW45"/>
    <mergeCell ref="AO42:AR42"/>
    <mergeCell ref="AO43:AR43"/>
    <mergeCell ref="AW43:AZ43"/>
    <mergeCell ref="B40:L40"/>
    <mergeCell ref="AK45:AM45"/>
    <mergeCell ref="M43:P43"/>
    <mergeCell ref="AI45:AJ45"/>
    <mergeCell ref="B44:T44"/>
    <mergeCell ref="V44:AA44"/>
    <mergeCell ref="U42:X42"/>
    <mergeCell ref="Y42:AB42"/>
    <mergeCell ref="U49:V49"/>
    <mergeCell ref="M41:AZ41"/>
    <mergeCell ref="AW42:AZ42"/>
    <mergeCell ref="AK42:AN42"/>
    <mergeCell ref="Y43:AB43"/>
    <mergeCell ref="AW47:AZ47"/>
    <mergeCell ref="AY48:AZ48"/>
    <mergeCell ref="B41:L41"/>
    <mergeCell ref="AU48:AX48"/>
    <mergeCell ref="B43:L43"/>
    <mergeCell ref="AC42:AF42"/>
    <mergeCell ref="AN46:AO46"/>
    <mergeCell ref="AS43:AV43"/>
    <mergeCell ref="AK43:AN43"/>
    <mergeCell ref="U43:X43"/>
    <mergeCell ref="AI46:AJ46"/>
    <mergeCell ref="AG55:AH55"/>
    <mergeCell ref="AI55:AZ55"/>
    <mergeCell ref="M50:T50"/>
    <mergeCell ref="V50:Y50"/>
    <mergeCell ref="AW53:AZ53"/>
    <mergeCell ref="AK50:AN50"/>
    <mergeCell ref="AJ53:AL53"/>
    <mergeCell ref="AM53:AN53"/>
    <mergeCell ref="AP53:AR53"/>
    <mergeCell ref="AS53:AV53"/>
    <mergeCell ref="AA50:AD50"/>
    <mergeCell ref="O53:W53"/>
    <mergeCell ref="X53:Y53"/>
    <mergeCell ref="Z53:AI53"/>
    <mergeCell ref="AO49:AP49"/>
    <mergeCell ref="AQ49:AY49"/>
    <mergeCell ref="AP48:AT48"/>
    <mergeCell ref="W49:AE49"/>
    <mergeCell ref="M48:AD48"/>
    <mergeCell ref="AR51:AU51"/>
    <mergeCell ref="AA39:AK39"/>
    <mergeCell ref="AL40:AZ40"/>
    <mergeCell ref="AG42:AJ42"/>
    <mergeCell ref="Y39:Z39"/>
    <mergeCell ref="AS45:AT45"/>
    <mergeCell ref="AS46:AT46"/>
    <mergeCell ref="AK46:AM46"/>
    <mergeCell ref="AP46:AR46"/>
    <mergeCell ref="AS47:AV47"/>
    <mergeCell ref="AX46:AZ46"/>
    <mergeCell ref="AX45:AZ45"/>
    <mergeCell ref="Y40:AK40"/>
    <mergeCell ref="AB44:AZ44"/>
    <mergeCell ref="AF45:AH45"/>
    <mergeCell ref="M40:X40"/>
    <mergeCell ref="Q43:T43"/>
    <mergeCell ref="T14:W14"/>
    <mergeCell ref="AS38:AV38"/>
    <mergeCell ref="AG59:AN59"/>
    <mergeCell ref="AK64:AP64"/>
    <mergeCell ref="AL39:AM39"/>
    <mergeCell ref="V51:Y51"/>
    <mergeCell ref="AQ52:AZ52"/>
    <mergeCell ref="AF51:AI51"/>
    <mergeCell ref="M52:AP52"/>
    <mergeCell ref="AG58:AH58"/>
    <mergeCell ref="AI58:AZ58"/>
    <mergeCell ref="M58:N58"/>
    <mergeCell ref="O58:AF58"/>
    <mergeCell ref="AO59:AZ59"/>
    <mergeCell ref="AG57:AN57"/>
    <mergeCell ref="AO57:AZ57"/>
    <mergeCell ref="AS42:AV42"/>
    <mergeCell ref="AG43:AJ43"/>
    <mergeCell ref="AN45:AO45"/>
    <mergeCell ref="AR50:AY50"/>
    <mergeCell ref="AH47:AR47"/>
    <mergeCell ref="AK51:AN51"/>
    <mergeCell ref="AN39:AZ39"/>
    <mergeCell ref="AV51:AY51"/>
  </mergeCells>
  <phoneticPr fontId="7" type="noConversion"/>
  <dataValidations count="73">
    <dataValidation allowBlank="1" showErrorMessage="1" sqref="AA62:AA65 AM6:AN6 Z6:AK6 AX3:AZ3 AS3:AU3 R3:X3 AY23:AZ23 AC20:AI20 AK20:AQ20 U20:AA20 AK66 R38:X38 U62:U66 AX37:AY37 AN14:AS14 AC66 AX38:AZ38 AS38:AU38"/>
    <dataValidation type="list" allowBlank="1" showInputMessage="1" showErrorMessage="1" promptTitle="Angabe Wandlermessung" prompt="Hier bitte die Wandlervorsicherung auswählen!" sqref="V69:X69">
      <formula1>"80,100,125,160,224,250,315,400,500"</formula1>
    </dataValidation>
    <dataValidation type="list" allowBlank="1" showInputMessage="1" showErrorMessage="1" promptTitle="Angabe Wandlermessung" prompt="Hier bitte den primären Wandlernennstrom auswählen!" sqref="V68:X68">
      <formula1>"75,100,150,250,500"</formula1>
    </dataValidation>
    <dataValidation type="textLength" allowBlank="1" showInputMessage="1" showErrorMessage="1" promptTitle="Reduzierung Einspeiseleistung" prompt="Hier bitte das Ansteuergerät zur Einspeisereduzierung eingeben!" sqref="Q59:AF59">
      <formula1>0</formula1>
      <formula2>20</formula2>
    </dataValidation>
    <dataValidation type="textLength" allowBlank="1" showInputMessage="1" showErrorMessage="1" promptTitle="Reduzierung Einspeiseleistung" prompt="Hier bitte das Ansteuerverfahren zur Einspeisereduzierung eingeben!" sqref="AO59:AZ59">
      <formula1>0</formula1>
      <formula2>20</formula2>
    </dataValidation>
    <dataValidation type="whole" allowBlank="1" showInputMessage="1" showErrorMessage="1" promptTitle="Reduzierung Einspeiseleistung" prompt="Hier bitte den Reduktionswert eingeben! (üblich sind als Zwischenschritt 60 % und 30 %) " sqref="O63:Q65">
      <formula1>0</formula1>
      <formula2>100</formula2>
    </dataValidation>
    <dataValidation type="list" allowBlank="1" showInputMessage="1" showErrorMessage="1" promptTitle="Angabe Zählertyp" prompt="Hier bitte den Zählertyp der EZS eingeben!_x000a_WS-Wechselstromzähler _x000a_DS-Drehstromzähler_x000a_LGZ-Lastgangzähler_x000a_2RZ-2-Richtungszähler" sqref="AT68:AU68 AN68:AP68">
      <formula1>"WS,DS,LGZ,2RZ"</formula1>
    </dataValidation>
    <dataValidation type="list" allowBlank="1" showInputMessage="1" showErrorMessage="1" promptTitle="Angabe SH-Schalter" prompt="Hier bitte die Anzahl der SH-Schalter auswählen!_x000a_(1 für einphasige Einspeisung,_x000a_3 für mehrphasige Einspeisung) " sqref="AN69:AP69">
      <formula1>"1,3"</formula1>
    </dataValidation>
    <dataValidation type="list" allowBlank="1" showInputMessage="1" showErrorMessage="1" promptTitle="Angabe SH-Schalter" prompt="Hier bitte die Nennstromstärke auswählen!" sqref="AT69">
      <formula1>"16,20,25,35,50,63"</formula1>
    </dataValidation>
    <dataValidation type="textLength" operator="lessThanOrEqual" allowBlank="1" showInputMessage="1" showErrorMessage="1" promptTitle="Angaben zentraler NA-Schutz" prompt="Hier bitte das Fabrikat und den Typ des zentralen NA-Schutzes eingeben!" sqref="AO57:AZ57">
      <formula1>20</formula1>
    </dataValidation>
    <dataValidation type="list" allowBlank="1" showInputMessage="1" showErrorMessage="1" promptTitle="Angabe Wandlermessung" prompt="Hier bitte den sekundären Wandlernennstrom auswählen!" sqref="AC68:AD68">
      <formula1>"1,5"</formula1>
    </dataValidation>
    <dataValidation operator="lessThanOrEqual" allowBlank="1" showInputMessage="1" showErrorMessage="1" sqref="V50"/>
    <dataValidation operator="lessThanOrEqual" allowBlank="1" showErrorMessage="1" sqref="V51:Y51"/>
    <dataValidation type="list" operator="lessThanOrEqual" allowBlank="1" showInputMessage="1" promptTitle="Angabe Q-Regelung" prompt="Hier bitte den Wert P/Pn für den 1. Knickpunkt eingeben! " sqref="AA50:AD50">
      <mc:AlternateContent xmlns:x12ac="http://schemas.microsoft.com/office/spreadsheetml/2011/1/ac" xmlns:mc="http://schemas.openxmlformats.org/markup-compatibility/2006">
        <mc:Choice Requires="x12ac">
          <x12ac:list>"0,1","0,2","0,3","0,4","0,5","0,6","0,7","0,8","0,9","1,0"</x12ac:list>
        </mc:Choice>
        <mc:Fallback>
          <formula1>"0,1,0,2,0,3,0,4,0,5,0,6,0,7,0,8,0,9,1,0"</formula1>
        </mc:Fallback>
      </mc:AlternateContent>
    </dataValidation>
    <dataValidation type="list" operator="lessThanOrEqual" allowBlank="1" showInputMessage="1" showErrorMessage="1" promptTitle="Angabe Q-Regelung" prompt="Hier bitte den Wert des Verschiebungsfaktors für den 1. Knickpunkt eingeben!" sqref="AA51:AD51">
      <mc:AlternateContent xmlns:x12ac="http://schemas.microsoft.com/office/spreadsheetml/2011/1/ac" xmlns:mc="http://schemas.openxmlformats.org/markup-compatibility/2006">
        <mc:Choice Requires="x12ac">
          <x12ac:list>"1,00","0,99","0,98","0,97","0,96","0,95","0,94","0,93","0,92","0,91","0,90"</x12ac:list>
        </mc:Choice>
        <mc:Fallback>
          <formula1>"1,00,0,99,0,98,0,97,0,96,0,95,0,94,0,93,0,92,0,91,0,90"</formula1>
        </mc:Fallback>
      </mc:AlternateContent>
    </dataValidation>
    <dataValidation type="list" operator="lessThanOrEqual" allowBlank="1" showInputMessage="1" showErrorMessage="1" promptTitle="Angabe Q-Regelung" prompt="Hier bitte den Wert des Verschiebungsfaktors für den 2. Knickpunkt oder den Endwert eingeben!" sqref="AF51:AI51">
      <mc:AlternateContent xmlns:x12ac="http://schemas.microsoft.com/office/spreadsheetml/2011/1/ac" xmlns:mc="http://schemas.openxmlformats.org/markup-compatibility/2006">
        <mc:Choice Requires="x12ac">
          <x12ac:list>"1,00","0,99","0,98","0,97","0,96","0,95","0,94","0,93","0,92","0,91","0,90"</x12ac:list>
        </mc:Choice>
        <mc:Fallback>
          <formula1>"1,00,0,99,0,98,0,97,0,96,0,95,0,94,0,93,0,92,0,91,0,90"</formula1>
        </mc:Fallback>
      </mc:AlternateContent>
    </dataValidation>
    <dataValidation type="list" operator="lessThanOrEqual" allowBlank="1" showInputMessage="1" showErrorMessage="1" errorTitle="Angabe Q-Regelung" error="Wert muss größer als 0 sein!" promptTitle="Angabe Q-Regelung" prompt="Hier bitte den Wert P/Pn für den 2. Knickpunkt oder den Endwert eingeben! Der Wert muss größer als der 1. Knickpunktwert sein!" sqref="AF50:AI50">
      <mc:AlternateContent xmlns:x12ac="http://schemas.microsoft.com/office/spreadsheetml/2011/1/ac" xmlns:mc="http://schemas.openxmlformats.org/markup-compatibility/2006">
        <mc:Choice Requires="x12ac">
          <x12ac:list>"0,2","0,3","0,4","0,5","0,6","0,7","0,8","0,9","1,0"</x12ac:list>
        </mc:Choice>
        <mc:Fallback>
          <formula1>"0,2,0,3,0,4,0,5,0,6,0,7,0,8,0,9,1,0"</formula1>
        </mc:Fallback>
      </mc:AlternateContent>
    </dataValidation>
    <dataValidation type="list" operator="lessThanOrEqual" allowBlank="1" showInputMessage="1" showErrorMessage="1" promptTitle="Angabe Q-Regelung" prompt="Hier bitte den Wert des Verschiebungsfaktors für den Endwert eingeben!" sqref="AK51:AN51">
      <mc:AlternateContent xmlns:x12ac="http://schemas.microsoft.com/office/spreadsheetml/2011/1/ac" xmlns:mc="http://schemas.openxmlformats.org/markup-compatibility/2006">
        <mc:Choice Requires="x12ac">
          <x12ac:list>"0,95","0,94","0,93","0,92","0,91","0,90"</x12ac:list>
        </mc:Choice>
        <mc:Fallback>
          <formula1>"0,95,0,94,0,93,0,92,0,91,0,90"</formula1>
        </mc:Fallback>
      </mc:AlternateContent>
    </dataValidation>
    <dataValidation type="list" operator="lessThanOrEqual" allowBlank="1" showInputMessage="1" promptTitle="Angabe Q-Regelung" prompt="Hier bitte ggf. den Wert P/Pn für den Endwert eingeben! " sqref="AK50:AN50">
      <formula1>"1"</formula1>
    </dataValidation>
    <dataValidation type="list" allowBlank="1" showInputMessage="1" showErrorMessage="1" promptTitle="Eingabe fester Verschiebungsf." prompt="Hier bitte den Wert des festen Verschiebungsfaktors (untererregt) eingeben!" sqref="AR51:AU51">
      <mc:AlternateContent xmlns:x12ac="http://schemas.microsoft.com/office/spreadsheetml/2011/1/ac" xmlns:mc="http://schemas.openxmlformats.org/markup-compatibility/2006">
        <mc:Choice Requires="x12ac">
          <x12ac:list>"1,00","0,98","0,96","0,95","0,94","0,92","0,90"</x12ac:list>
        </mc:Choice>
        <mc:Fallback>
          <formula1>"1,00,0,98,0,96,0,95,0,94,0,92,0,90"</formula1>
        </mc:Fallback>
      </mc:AlternateContent>
    </dataValidation>
    <dataValidation type="whole" allowBlank="1" showInputMessage="1" showErrorMessage="1" promptTitle="Angabe Kurzschlussfestigkeit" prompt="Hier bitte die Mindestkurzschlussfestigkeit der EZA eingeben! (Bitte auch ggf. die geltende TAB beachten)" sqref="AS47:AV47">
      <formula1>0</formula1>
      <formula2>100</formula2>
    </dataValidation>
    <dataValidation type="decimal" operator="lessThanOrEqual" allowBlank="1" showInputMessage="1" showErrorMessage="1" errorTitle="Fehleingabe" error="Bitte einen max. Wert bis 5000 A eingeben!" promptTitle="Angabe Kurzschlussstrom" prompt="Hier bitte den von der EZA hervorgerufenen Kurzschlusstrom eingeben!" sqref="Y47:AB47">
      <formula1>5000</formula1>
    </dataValidation>
    <dataValidation type="decimal" operator="lessThan" allowBlank="1" showInputMessage="1" showErrorMessage="1" promptTitle="Angabe Netzrückwirkungen" prompt="Hier bitte den max. Schaltstromfaktor des Erzeugungseinheit aus dem Einheiten-Zertifikat eingeben!" sqref="V44:AA44">
      <formula1>10</formula1>
    </dataValidation>
    <dataValidation type="decimal" operator="lessThan" allowBlank="1" showInputMessage="1" showErrorMessage="1" promptTitle="Angabe Netzrückwirkungen" prompt="Hier bitte den Flickerkoeffizienten der Erzeugungseinheit bei Netzimpedanzwinkel 30° aus dem Einheiten-Zertifikat eingeben!" sqref="AF46:AH46">
      <formula1>100</formula1>
    </dataValidation>
    <dataValidation type="decimal" operator="lessThan" allowBlank="1" showInputMessage="1" showErrorMessage="1" promptTitle="Angabe Netzrückwirkungen" prompt="Hier bitte den Flickerkoeffizienten der Erzeugungseinheit bei Netzimpedanzwinkel 50° aus dem Einheiten-Zertifikat eingeben!" sqref="AK46:AM46">
      <formula1>100</formula1>
    </dataValidation>
    <dataValidation type="decimal" operator="lessThan" allowBlank="1" showInputMessage="1" showErrorMessage="1" promptTitle="Angabe Netzrückwirkungen" prompt="Hier bitte den Flickerkoeffizienten der Erzeugungseinheit bei Netzimpedanzwinkel 70° aus dem Einheiten-Zertifikat eingeben!" sqref="AP46:AR46">
      <formula1>100</formula1>
    </dataValidation>
    <dataValidation type="decimal" operator="lessThan" allowBlank="1" showInputMessage="1" showErrorMessage="1" promptTitle="Angabe Netzrückwirkungen" prompt="Hier bitte den Flickerkoeffizienten der Erzeugungseinheit bei Netzimpedanzwinkel 85° aus dem Einheiten-Zertifikat eingeben!" sqref="AU46:AW46">
      <formula1>100</formula1>
    </dataValidation>
    <dataValidation type="list" allowBlank="1" showInputMessage="1" showErrorMessage="1" promptTitle="Angabe cos (Phi) induktiv" prompt="Hier bitte den kleinsten einstellbaren induktiven Verschiebungsfaktor eingeben!" sqref="AK48:AN48">
      <mc:AlternateContent xmlns:x12ac="http://schemas.microsoft.com/office/spreadsheetml/2011/1/ac" xmlns:mc="http://schemas.openxmlformats.org/markup-compatibility/2006">
        <mc:Choice Requires="x12ac">
          <x12ac:list>"0,95","0,90","0,85","0,80"</x12ac:list>
        </mc:Choice>
        <mc:Fallback>
          <formula1>"0,95,0,90,0,85,0,80"</formula1>
        </mc:Fallback>
      </mc:AlternateContent>
    </dataValidation>
    <dataValidation type="list" allowBlank="1" showInputMessage="1" showErrorMessage="1" promptTitle="Angabe cos (Phi) kapazitiv" prompt="Hier bitte den kleinsten einstellbaren kapazitiven Verschiebungsfaktor eingeben!" sqref="AU48:AX48">
      <mc:AlternateContent xmlns:x12ac="http://schemas.microsoft.com/office/spreadsheetml/2011/1/ac" xmlns:mc="http://schemas.openxmlformats.org/markup-compatibility/2006">
        <mc:Choice Requires="x12ac">
          <x12ac:list>"0,95","0,90","0,85","0,80"</x12ac:list>
        </mc:Choice>
        <mc:Fallback>
          <formula1>"0,95,0,90,0,85,0,80"</formula1>
        </mc:Fallback>
      </mc:AlternateContent>
    </dataValidation>
    <dataValidation allowBlank="1" showInputMessage="1" showErrorMessage="1" promptTitle="Angabe Einheiten-Zertifikat" prompt="Hier bitte die Zertifikatsnummer der Erzeugungseinheit eingeben!" sqref="AL35:AZ35"/>
    <dataValidation type="decimal" allowBlank="1" showInputMessage="1" showErrorMessage="1" promptTitle="Angabe Wirkleistung EZA" prompt="Hier bitte die Wirkleistung der rückzubauenden EZA angeben!" sqref="AN13:AS13">
      <formula1>0</formula1>
      <formula2>999</formula2>
    </dataValidation>
    <dataValidation type="decimal" allowBlank="1" showInputMessage="1" showErrorMessage="1" promptTitle="Angabe Wirkleistung EZA" prompt="Hier bitte die Wirkleistung der vorhandenen EZA angeben!" sqref="AN11:AS11">
      <formula1>0</formula1>
      <formula2>999</formula2>
    </dataValidation>
    <dataValidation allowBlank="1" showErrorMessage="1" promptTitle="Eingabe Scheinleistung EZA" prompt="Hier bitte die Scheinleistung der rückzubauenden EZA angeben!" sqref="X14:AC14"/>
    <dataValidation type="decimal" allowBlank="1" showInputMessage="1" showErrorMessage="1" promptTitle="Angabe Scheinleistung EZA" prompt="Hier bitte die Scheinleistung der rückzubauenden EZA angeben!" sqref="X13:AC13">
      <formula1>0</formula1>
      <formula2>999</formula2>
    </dataValidation>
    <dataValidation type="decimal" allowBlank="1" showInputMessage="1" showErrorMessage="1" promptTitle="Angabe Scheinleistung EZA" prompt="Hier bitte die Scheinleistung der bereits vorhandenen EZA angeben!" sqref="X11:AC11">
      <formula1>0</formula1>
      <formula2>999</formula2>
    </dataValidation>
    <dataValidation type="textLength" operator="lessThanOrEqual" allowBlank="1" showInputMessage="1" showErrorMessage="1" promptTitle="Angabe EZE" prompt="Hier bitte die Typbezeichnung der EZE eingeben!" sqref="AN28:AY28">
      <formula1>20</formula1>
    </dataValidation>
    <dataValidation type="decimal" allowBlank="1" showInputMessage="1" showErrorMessage="1" promptTitle="Angabe Wirkleistung EZE" prompt="Hier bitte die Wirkleistung der neuen EZE angeben!" sqref="AN29:AS29">
      <formula1>0</formula1>
      <formula2>999</formula2>
    </dataValidation>
    <dataValidation type="decimal" allowBlank="1" showInputMessage="1" showErrorMessage="1" promptTitle="Angabe Anlaufstrom EZE" prompt="Hier bitte den Anlaufstrom der neuen EZE angeben!" sqref="AN31:AS31">
      <formula1>0</formula1>
      <formula2>999</formula2>
    </dataValidation>
    <dataValidation type="decimal" allowBlank="1" showInputMessage="1" showErrorMessage="1" promptTitle="Angabe Bemessungsstrom EZE" prompt="Hier bitte den Bemessungsstrom (Wechselspannungsseite) der neuen EZE angeben!" sqref="AN30:AS30">
      <formula1>0</formula1>
      <formula2>999</formula2>
    </dataValidation>
    <dataValidation type="decimal" allowBlank="1" showInputMessage="1" showErrorMessage="1" promptTitle="Angabe Eigenbedarf EZE" prompt="Hier bitte den Eigenbedarf der EZE angeben!" sqref="AN32:AS32">
      <formula1>0</formula1>
      <formula2>999</formula2>
    </dataValidation>
    <dataValidation type="whole" allowBlank="1" showInputMessage="1" showErrorMessage="1" promptTitle="Angabe Anzahl EZE" prompt="Hier bitte die Anzahl der baugleichen EZE angeben!" sqref="S32:X32">
      <formula1>0</formula1>
      <formula2>10</formula2>
    </dataValidation>
    <dataValidation type="decimal" operator="lessThanOrEqual" allowBlank="1" showInputMessage="1" showErrorMessage="1" promptTitle="Angabe Kurzschlussstrom EZE" prompt="Hier bitte den Kurzschlussstrom der neuen EZE angeben!" sqref="S31:X31">
      <formula1>10000</formula1>
    </dataValidation>
    <dataValidation type="whole" allowBlank="1" showInputMessage="1" showErrorMessage="1" promptTitle="Angabe Nennspannung EZE" prompt="Hier bitte die Nennspannung (Wechselspannungsseite) der neuen EZE angeben!" sqref="S30:X30">
      <formula1>0</formula1>
      <formula2>999</formula2>
    </dataValidation>
    <dataValidation type="decimal" allowBlank="1" showInputMessage="1" showErrorMessage="1" promptTitle="Angabe Scheinleistung EZE" prompt="Hier bitte die Scheinleistung der neuen EZE angeben!" sqref="S29:X29">
      <formula1>0</formula1>
      <formula2>999</formula2>
    </dataValidation>
    <dataValidation type="textLength" operator="lessThanOrEqual" allowBlank="1" showInputMessage="1" showErrorMessage="1" promptTitle="Angabe EZE" prompt="Hier bitte den Hersteller der EZE eingeben!" sqref="S28:AE28">
      <formula1>30</formula1>
    </dataValidation>
    <dataValidation type="decimal" allowBlank="1" showInputMessage="1" showErrorMessage="1" promptTitle="Angabe cos (Phi) induktiv" sqref="AW31:AW32">
      <formula1>0.5</formula1>
      <formula2>0.99</formula2>
    </dataValidation>
    <dataValidation type="decimal" allowBlank="1" showInputMessage="1" showErrorMessage="1" promptTitle="Angabe cos (Phi) kapazitiv" sqref="AW29:AW30">
      <formula1>0.5</formula1>
      <formula2>0.99</formula2>
    </dataValidation>
    <dataValidation allowBlank="1" showErrorMessage="1" promptTitle="Nummer letzte EZE vom Datenblatt" prompt="Jeder einspeisende Wechselrichter wird als eine EZE betrachtet!_x000a_Bitte die Nummer des letzten Wechselrichters auf diesem Datenblatt als ganze Zahl (max. 99) eingeben!" sqref="AO37:AP37 AO2:AP2"/>
    <dataValidation type="textLength" allowBlank="1" showInputMessage="1" showErrorMessage="1" promptTitle="Angabe EZE" prompt="Hier bitte den Hersteller der EZE eingeben!" sqref="AF28">
      <formula1>0</formula1>
      <formula2>20</formula2>
    </dataValidation>
    <dataValidation type="textLength" allowBlank="1" showInputMessage="1" showErrorMessage="1" promptTitle="Angabe EZE" prompt="Hier bitte die Typbezeichnung der EZE eingeben!" sqref="AZ28">
      <formula1>0</formula1>
      <formula2>20</formula2>
    </dataValidation>
    <dataValidation type="whole" allowBlank="1" showInputMessage="1" showErrorMessage="1" promptTitle="Angaben zur Kompensation" prompt="Hier bitte die Anzahl der Stufen der Kompensationsanlage eingeben!" sqref="Y26:AB26">
      <formula1>0</formula1>
      <formula2>100</formula2>
    </dataValidation>
    <dataValidation type="whole" allowBlank="1" showInputMessage="1" showErrorMessage="1" promptTitle="Angaben zur Kompensation" prompt="Hier bitte die Blindleistung der Kompensationsanlage eingeben!" sqref="AS24:AV24">
      <formula1>0</formula1>
      <formula2>9999</formula2>
    </dataValidation>
    <dataValidation type="whole" allowBlank="1" showInputMessage="1" showErrorMessage="1" promptTitle="Angaben zur Kompensation" prompt="Hier bitte die Blindleistung einer Kompensationsstufe eingeben!" sqref="AS26:AV26">
      <formula1>0</formula1>
      <formula2>10000</formula2>
    </dataValidation>
    <dataValidation type="decimal" allowBlank="1" showInputMessage="1" showErrorMessage="1" promptTitle="Angaben zur Kompensation" prompt="Hier bitte den Verdrosselungsgrad der Kompensationsanlage eingeben!" sqref="Y27:AB27">
      <formula1>0</formula1>
      <formula2>100</formula2>
    </dataValidation>
    <dataValidation type="whole" allowBlank="1" showInputMessage="1" showErrorMessage="1" promptTitle="Angaben zur Kompensation" prompt="Hier bitte die Resonanzfrequenz der Kompensationsanlage eingeben!" sqref="AS27:AV27">
      <formula1>0</formula1>
      <formula2>9999</formula2>
    </dataValidation>
    <dataValidation type="date" operator="greaterThan" allowBlank="1" showInputMessage="1" showErrorMessage="1" promptTitle="IBN-Datum der vorhandenen EZA" prompt="Hier bitte das Inbetriebnahmedatum der letzten bereits vorhandenen Erzeugungsanlage eingeben!" sqref="AS10:AZ10">
      <formula1>36526</formula1>
    </dataValidation>
    <dataValidation allowBlank="1" showInputMessage="1" showErrorMessage="1" promptTitle="Betriebsweise" prompt="Hier kann eine ergänzende Angabe zur Betriebsweise erfolgen!" sqref="AH23"/>
    <dataValidation type="decimal" operator="lessThan" allowBlank="1" showInputMessage="1" showErrorMessage="1" promptTitle="Einspeisung EZE in Leiter 1" prompt="Hier bitte die bisherige Einspeise-Scheinleistung der rückzubauenden Erzeugungseinheiten in den Leiter 1 angeben!" sqref="U19:AA19">
      <formula1>200</formula1>
    </dataValidation>
    <dataValidation type="decimal" operator="lessThan" allowBlank="1" showInputMessage="1" showErrorMessage="1" promptTitle="Einspeisung EZE in Leiter 1" prompt="Hier bitte die Einspeise-Scheinleistung der neuen Erzeugungseinheiten in den Leiter 1 angeben!" sqref="U18:AA18">
      <formula1>200</formula1>
    </dataValidation>
    <dataValidation type="decimal" operator="lessThan" allowBlank="1" showInputMessage="1" showErrorMessage="1" promptTitle="Einspeisung EZE in Leiter 1" prompt="Hier bitte die Einspeise-Scheinleistung der vorhandenen Erzeugungseinheiten in den Leiter 1 angeben!" sqref="U17:AA17">
      <formula1>200</formula1>
    </dataValidation>
    <dataValidation type="decimal" operator="lessThan" allowBlank="1" showInputMessage="1" showErrorMessage="1" promptTitle="Einspeisung EZE in Leiter 2" prompt="Hier bitte die Einspeise-Scheinleistung der vorhandenen Erzeugungseinheiten in den Leiter 2 angeben!" sqref="AC17:AI17">
      <formula1>200</formula1>
    </dataValidation>
    <dataValidation type="decimal" operator="lessThan" allowBlank="1" showInputMessage="1" showErrorMessage="1" promptTitle="Einspeisung EZE in Leiter 2" prompt="Hier bitte die Einspeise-Scheinleistung der neuen Erzeugungseinheiten in den Leiter 2 angeben!" sqref="AC18:AI18">
      <formula1>200</formula1>
    </dataValidation>
    <dataValidation type="decimal" operator="lessThan" allowBlank="1" showInputMessage="1" showErrorMessage="1" promptTitle="Einspeisung EZE in Leiter 2" prompt="Hier bitte die bisherige Einspeise-Scheinleistung der rückzubauenden Erzeugungseinheiten in den Leiter 2 angeben!" sqref="AC19:AI19">
      <formula1>200</formula1>
    </dataValidation>
    <dataValidation type="decimal" operator="lessThan" allowBlank="1" showInputMessage="1" showErrorMessage="1" promptTitle="Einspeisung EZE in Leiter 3" prompt="Hier bitte die Einspeise-Scheinleistung der vorhandenen Erzeugungseinheiten in den Leiter 3 angeben!" sqref="AK17:AQ17">
      <formula1>200</formula1>
    </dataValidation>
    <dataValidation type="decimal" operator="lessThan" allowBlank="1" showInputMessage="1" showErrorMessage="1" promptTitle="Einspeisung EZE in Leiter 3" prompt="Hier bitte die Einspeise-Scheinleistung der neuen Erzeugungseinheiten in den Leiter 3 angeben!" sqref="AK18:AQ18">
      <formula1>200</formula1>
    </dataValidation>
    <dataValidation type="decimal" operator="lessThan" allowBlank="1" showInputMessage="1" showErrorMessage="1" promptTitle="Einspeisung EZE in Leiter 3" prompt="Hier bitte die bisherige Einspeise-Scheinleistung der rückzubauenden Erzeugungseinheiten in den Leiter 3 angeben!" sqref="AK19:AQ19">
      <formula1>200</formula1>
    </dataValidation>
    <dataValidation type="whole" operator="lessThanOrEqual" allowBlank="1" showErrorMessage="1" sqref="BD28:BO28">
      <formula1>20</formula1>
    </dataValidation>
    <dataValidation type="whole" operator="lessThan" allowBlank="1" showInputMessage="1" showErrorMessage="1" promptTitle="Angabe der EZE-Nummer" prompt="Bitte hier die Nummer der Erzeugungseinheit eingeben!" sqref="AX2:AY2">
      <formula1>100</formula1>
    </dataValidation>
    <dataValidation type="textLength" operator="lessThanOrEqual" allowBlank="1" showInputMessage="1" showErrorMessage="1" promptTitle="Angabe Energieart" prompt="Hier besteht die Möglichkeit einer freien Eingabe!" sqref="AL9:AZ9">
      <formula1>20</formula1>
    </dataValidation>
    <dataValidation type="textLength" operator="lessThanOrEqual" allowBlank="1" showInputMessage="1" showErrorMessage="1" promptTitle="weitere Angabe BHKW" prompt="Hier besteht die Möglichkeit einer freien Eingabe!" sqref="Y7:AK7">
      <formula1>20</formula1>
    </dataValidation>
    <dataValidation type="whole" operator="lessThan" allowBlank="1" showInputMessage="1" showErrorMessage="1" promptTitle="Angabe Umrichter-Pulsfrequenz" prompt="Hier bitte ggf. die Pulsfrequenz des Umrichters eingeben!" sqref="AD34:AF34">
      <formula1>100</formula1>
    </dataValidation>
    <dataValidation type="whole" operator="lessThanOrEqual" allowBlank="1" showInputMessage="1" showErrorMessage="1" sqref="AW34:AY34">
      <formula1>100</formula1>
    </dataValidation>
    <dataValidation type="whole" allowBlank="1" showInputMessage="1" showErrorMessage="1" promptTitle="Eingabe Statik Frequenzregelung" prompt="Hier bitte die Statik der Frequenzregelung eingeben!" sqref="AJ53:AL53">
      <formula1>2</formula1>
      <formula2>12</formula2>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rowBreaks count="1" manualBreakCount="1">
    <brk id="35" min="1" max="51" man="1"/>
  </rowBreaks>
  <ignoredErrors>
    <ignoredError sqref="AW36 V50"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760" r:id="rId5" name="Check Box 88">
              <controlPr defaultSize="0" autoFill="0" autoLine="0" autoPict="0">
                <anchor moveWithCells="1">
                  <from>
                    <xdr:col>12</xdr:col>
                    <xdr:colOff>0</xdr:colOff>
                    <xdr:row>8</xdr:row>
                    <xdr:rowOff>28575</xdr:rowOff>
                  </from>
                  <to>
                    <xdr:col>14</xdr:col>
                    <xdr:colOff>0</xdr:colOff>
                    <xdr:row>8</xdr:row>
                    <xdr:rowOff>257175</xdr:rowOff>
                  </to>
                </anchor>
              </controlPr>
            </control>
          </mc:Choice>
        </mc:AlternateContent>
        <mc:AlternateContent xmlns:mc="http://schemas.openxmlformats.org/markup-compatibility/2006">
          <mc:Choice Requires="x14">
            <control shapeId="28769" r:id="rId6" name="Check Box 97">
              <controlPr defaultSize="0" autoFill="0" autoLine="0" autoPict="0">
                <anchor moveWithCells="1">
                  <from>
                    <xdr:col>12</xdr:col>
                    <xdr:colOff>0</xdr:colOff>
                    <xdr:row>20</xdr:row>
                    <xdr:rowOff>19050</xdr:rowOff>
                  </from>
                  <to>
                    <xdr:col>14</xdr:col>
                    <xdr:colOff>0</xdr:colOff>
                    <xdr:row>20</xdr:row>
                    <xdr:rowOff>247650</xdr:rowOff>
                  </to>
                </anchor>
              </controlPr>
            </control>
          </mc:Choice>
        </mc:AlternateContent>
        <mc:AlternateContent xmlns:mc="http://schemas.openxmlformats.org/markup-compatibility/2006">
          <mc:Choice Requires="x14">
            <control shapeId="28773" r:id="rId7" name="Check Box 101">
              <controlPr defaultSize="0" autoFill="0" autoLine="0" autoPict="0">
                <anchor moveWithCells="1">
                  <from>
                    <xdr:col>32</xdr:col>
                    <xdr:colOff>0</xdr:colOff>
                    <xdr:row>20</xdr:row>
                    <xdr:rowOff>19050</xdr:rowOff>
                  </from>
                  <to>
                    <xdr:col>34</xdr:col>
                    <xdr:colOff>0</xdr:colOff>
                    <xdr:row>20</xdr:row>
                    <xdr:rowOff>247650</xdr:rowOff>
                  </to>
                </anchor>
              </controlPr>
            </control>
          </mc:Choice>
        </mc:AlternateContent>
        <mc:AlternateContent xmlns:mc="http://schemas.openxmlformats.org/markup-compatibility/2006">
          <mc:Choice Requires="x14">
            <control shapeId="28785" r:id="rId8" name="Check Box 113">
              <controlPr defaultSize="0" autoFill="0" autoLine="0" autoPict="0">
                <anchor moveWithCells="1">
                  <from>
                    <xdr:col>12</xdr:col>
                    <xdr:colOff>9525</xdr:colOff>
                    <xdr:row>38</xdr:row>
                    <xdr:rowOff>38100</xdr:rowOff>
                  </from>
                  <to>
                    <xdr:col>14</xdr:col>
                    <xdr:colOff>9525</xdr:colOff>
                    <xdr:row>39</xdr:row>
                    <xdr:rowOff>38100</xdr:rowOff>
                  </to>
                </anchor>
              </controlPr>
            </control>
          </mc:Choice>
        </mc:AlternateContent>
        <mc:AlternateContent xmlns:mc="http://schemas.openxmlformats.org/markup-compatibility/2006">
          <mc:Choice Requires="x14">
            <control shapeId="28786" r:id="rId9" name="Check Box 114">
              <controlPr defaultSize="0" autoFill="0" autoLine="0" autoPict="0">
                <anchor moveWithCells="1">
                  <from>
                    <xdr:col>24</xdr:col>
                    <xdr:colOff>28575</xdr:colOff>
                    <xdr:row>38</xdr:row>
                    <xdr:rowOff>38100</xdr:rowOff>
                  </from>
                  <to>
                    <xdr:col>26</xdr:col>
                    <xdr:colOff>28575</xdr:colOff>
                    <xdr:row>39</xdr:row>
                    <xdr:rowOff>38100</xdr:rowOff>
                  </to>
                </anchor>
              </controlPr>
            </control>
          </mc:Choice>
        </mc:AlternateContent>
        <mc:AlternateContent xmlns:mc="http://schemas.openxmlformats.org/markup-compatibility/2006">
          <mc:Choice Requires="x14">
            <control shapeId="28787" r:id="rId10" name="Check Box 115">
              <controlPr defaultSize="0" autoFill="0" autoLine="0" autoPict="0">
                <anchor moveWithCells="1">
                  <from>
                    <xdr:col>37</xdr:col>
                    <xdr:colOff>28575</xdr:colOff>
                    <xdr:row>38</xdr:row>
                    <xdr:rowOff>38100</xdr:rowOff>
                  </from>
                  <to>
                    <xdr:col>39</xdr:col>
                    <xdr:colOff>28575</xdr:colOff>
                    <xdr:row>39</xdr:row>
                    <xdr:rowOff>38100</xdr:rowOff>
                  </to>
                </anchor>
              </controlPr>
            </control>
          </mc:Choice>
        </mc:AlternateContent>
        <mc:AlternateContent xmlns:mc="http://schemas.openxmlformats.org/markup-compatibility/2006">
          <mc:Choice Requires="x14">
            <control shapeId="28793" r:id="rId11" name="Check Box 121">
              <controlPr defaultSize="0" autoFill="0" autoLine="0" autoPict="0">
                <anchor moveWithCells="1">
                  <from>
                    <xdr:col>12</xdr:col>
                    <xdr:colOff>0</xdr:colOff>
                    <xdr:row>55</xdr:row>
                    <xdr:rowOff>9525</xdr:rowOff>
                  </from>
                  <to>
                    <xdr:col>14</xdr:col>
                    <xdr:colOff>0</xdr:colOff>
                    <xdr:row>56</xdr:row>
                    <xdr:rowOff>0</xdr:rowOff>
                  </to>
                </anchor>
              </controlPr>
            </control>
          </mc:Choice>
        </mc:AlternateContent>
        <mc:AlternateContent xmlns:mc="http://schemas.openxmlformats.org/markup-compatibility/2006">
          <mc:Choice Requires="x14">
            <control shapeId="28794" r:id="rId12" name="Check Box 122">
              <controlPr defaultSize="0" autoFill="0" autoLine="0" autoPict="0">
                <anchor moveWithCells="1">
                  <from>
                    <xdr:col>12</xdr:col>
                    <xdr:colOff>0</xdr:colOff>
                    <xdr:row>56</xdr:row>
                    <xdr:rowOff>19050</xdr:rowOff>
                  </from>
                  <to>
                    <xdr:col>14</xdr:col>
                    <xdr:colOff>0</xdr:colOff>
                    <xdr:row>56</xdr:row>
                    <xdr:rowOff>247650</xdr:rowOff>
                  </to>
                </anchor>
              </controlPr>
            </control>
          </mc:Choice>
        </mc:AlternateContent>
        <mc:AlternateContent xmlns:mc="http://schemas.openxmlformats.org/markup-compatibility/2006">
          <mc:Choice Requires="x14">
            <control shapeId="28796" r:id="rId13" name="Check Box 124">
              <controlPr defaultSize="0" autoFill="0" autoLine="0" autoPict="0">
                <anchor moveWithCells="1">
                  <from>
                    <xdr:col>32</xdr:col>
                    <xdr:colOff>0</xdr:colOff>
                    <xdr:row>54</xdr:row>
                    <xdr:rowOff>9525</xdr:rowOff>
                  </from>
                  <to>
                    <xdr:col>34</xdr:col>
                    <xdr:colOff>0</xdr:colOff>
                    <xdr:row>55</xdr:row>
                    <xdr:rowOff>0</xdr:rowOff>
                  </to>
                </anchor>
              </controlPr>
            </control>
          </mc:Choice>
        </mc:AlternateContent>
        <mc:AlternateContent xmlns:mc="http://schemas.openxmlformats.org/markup-compatibility/2006">
          <mc:Choice Requires="x14">
            <control shapeId="28797" r:id="rId14" name="Check Box 125">
              <controlPr defaultSize="0" autoFill="0" autoLine="0" autoPict="0">
                <anchor moveWithCells="1">
                  <from>
                    <xdr:col>32</xdr:col>
                    <xdr:colOff>0</xdr:colOff>
                    <xdr:row>55</xdr:row>
                    <xdr:rowOff>9525</xdr:rowOff>
                  </from>
                  <to>
                    <xdr:col>34</xdr:col>
                    <xdr:colOff>0</xdr:colOff>
                    <xdr:row>56</xdr:row>
                    <xdr:rowOff>0</xdr:rowOff>
                  </to>
                </anchor>
              </controlPr>
            </control>
          </mc:Choice>
        </mc:AlternateContent>
        <mc:AlternateContent xmlns:mc="http://schemas.openxmlformats.org/markup-compatibility/2006">
          <mc:Choice Requires="x14">
            <control shapeId="28799" r:id="rId15" name="Check Box 127">
              <controlPr defaultSize="0" autoFill="0" autoLine="0" autoPict="0">
                <anchor moveWithCells="1">
                  <from>
                    <xdr:col>21</xdr:col>
                    <xdr:colOff>9525</xdr:colOff>
                    <xdr:row>55</xdr:row>
                    <xdr:rowOff>9525</xdr:rowOff>
                  </from>
                  <to>
                    <xdr:col>23</xdr:col>
                    <xdr:colOff>9525</xdr:colOff>
                    <xdr:row>56</xdr:row>
                    <xdr:rowOff>0</xdr:rowOff>
                  </to>
                </anchor>
              </controlPr>
            </control>
          </mc:Choice>
        </mc:AlternateContent>
        <mc:AlternateContent xmlns:mc="http://schemas.openxmlformats.org/markup-compatibility/2006">
          <mc:Choice Requires="x14">
            <control shapeId="28813" r:id="rId16" name="Check Box 141">
              <controlPr defaultSize="0" autoFill="0" autoLine="0" autoPict="0">
                <anchor moveWithCells="1">
                  <from>
                    <xdr:col>12</xdr:col>
                    <xdr:colOff>0</xdr:colOff>
                    <xdr:row>53</xdr:row>
                    <xdr:rowOff>28575</xdr:rowOff>
                  </from>
                  <to>
                    <xdr:col>13</xdr:col>
                    <xdr:colOff>95250</xdr:colOff>
                    <xdr:row>53</xdr:row>
                    <xdr:rowOff>228600</xdr:rowOff>
                  </to>
                </anchor>
              </controlPr>
            </control>
          </mc:Choice>
        </mc:AlternateContent>
        <mc:AlternateContent xmlns:mc="http://schemas.openxmlformats.org/markup-compatibility/2006">
          <mc:Choice Requires="x14">
            <control shapeId="28815" r:id="rId17" name="Check Box 143">
              <controlPr defaultSize="0" autoFill="0" autoLine="0" autoPict="0">
                <anchor moveWithCells="1">
                  <from>
                    <xdr:col>12</xdr:col>
                    <xdr:colOff>0</xdr:colOff>
                    <xdr:row>54</xdr:row>
                    <xdr:rowOff>9525</xdr:rowOff>
                  </from>
                  <to>
                    <xdr:col>14</xdr:col>
                    <xdr:colOff>0</xdr:colOff>
                    <xdr:row>55</xdr:row>
                    <xdr:rowOff>0</xdr:rowOff>
                  </to>
                </anchor>
              </controlPr>
            </control>
          </mc:Choice>
        </mc:AlternateContent>
        <mc:AlternateContent xmlns:mc="http://schemas.openxmlformats.org/markup-compatibility/2006">
          <mc:Choice Requires="x14">
            <control shapeId="28826" r:id="rId18" name="Check Box 154">
              <controlPr defaultSize="0" autoFill="0" autoLine="0" autoPict="0">
                <anchor moveWithCells="1">
                  <from>
                    <xdr:col>12</xdr:col>
                    <xdr:colOff>0</xdr:colOff>
                    <xdr:row>14</xdr:row>
                    <xdr:rowOff>9525</xdr:rowOff>
                  </from>
                  <to>
                    <xdr:col>14</xdr:col>
                    <xdr:colOff>0</xdr:colOff>
                    <xdr:row>14</xdr:row>
                    <xdr:rowOff>238125</xdr:rowOff>
                  </to>
                </anchor>
              </controlPr>
            </control>
          </mc:Choice>
        </mc:AlternateContent>
        <mc:AlternateContent xmlns:mc="http://schemas.openxmlformats.org/markup-compatibility/2006">
          <mc:Choice Requires="x14">
            <control shapeId="28827" r:id="rId19" name="Check Box 155">
              <controlPr defaultSize="0" autoFill="0" autoLine="0" autoPict="0">
                <anchor moveWithCells="1">
                  <from>
                    <xdr:col>24</xdr:col>
                    <xdr:colOff>9525</xdr:colOff>
                    <xdr:row>14</xdr:row>
                    <xdr:rowOff>9525</xdr:rowOff>
                  </from>
                  <to>
                    <xdr:col>26</xdr:col>
                    <xdr:colOff>9525</xdr:colOff>
                    <xdr:row>14</xdr:row>
                    <xdr:rowOff>238125</xdr:rowOff>
                  </to>
                </anchor>
              </controlPr>
            </control>
          </mc:Choice>
        </mc:AlternateContent>
        <mc:AlternateContent xmlns:mc="http://schemas.openxmlformats.org/markup-compatibility/2006">
          <mc:Choice Requires="x14">
            <control shapeId="28828" r:id="rId20" name="Check Box 156">
              <controlPr defaultSize="0" autoFill="0" autoLine="0" autoPict="0">
                <anchor moveWithCells="1">
                  <from>
                    <xdr:col>28</xdr:col>
                    <xdr:colOff>0</xdr:colOff>
                    <xdr:row>14</xdr:row>
                    <xdr:rowOff>9525</xdr:rowOff>
                  </from>
                  <to>
                    <xdr:col>30</xdr:col>
                    <xdr:colOff>0</xdr:colOff>
                    <xdr:row>14</xdr:row>
                    <xdr:rowOff>238125</xdr:rowOff>
                  </to>
                </anchor>
              </controlPr>
            </control>
          </mc:Choice>
        </mc:AlternateContent>
        <mc:AlternateContent xmlns:mc="http://schemas.openxmlformats.org/markup-compatibility/2006">
          <mc:Choice Requires="x14">
            <control shapeId="28829" r:id="rId21" name="Check Box 157">
              <controlPr defaultSize="0" autoFill="0" autoLine="0" autoPict="0">
                <anchor moveWithCells="1">
                  <from>
                    <xdr:col>32</xdr:col>
                    <xdr:colOff>0</xdr:colOff>
                    <xdr:row>14</xdr:row>
                    <xdr:rowOff>9525</xdr:rowOff>
                  </from>
                  <to>
                    <xdr:col>34</xdr:col>
                    <xdr:colOff>0</xdr:colOff>
                    <xdr:row>14</xdr:row>
                    <xdr:rowOff>238125</xdr:rowOff>
                  </to>
                </anchor>
              </controlPr>
            </control>
          </mc:Choice>
        </mc:AlternateContent>
        <mc:AlternateContent xmlns:mc="http://schemas.openxmlformats.org/markup-compatibility/2006">
          <mc:Choice Requires="x14">
            <control shapeId="28830" r:id="rId22" name="Check Box 158">
              <controlPr defaultSize="0" autoFill="0" autoLine="0" autoPict="0">
                <anchor moveWithCells="1">
                  <from>
                    <xdr:col>39</xdr:col>
                    <xdr:colOff>9525</xdr:colOff>
                    <xdr:row>14</xdr:row>
                    <xdr:rowOff>9525</xdr:rowOff>
                  </from>
                  <to>
                    <xdr:col>41</xdr:col>
                    <xdr:colOff>0</xdr:colOff>
                    <xdr:row>14</xdr:row>
                    <xdr:rowOff>238125</xdr:rowOff>
                  </to>
                </anchor>
              </controlPr>
            </control>
          </mc:Choice>
        </mc:AlternateContent>
        <mc:AlternateContent xmlns:mc="http://schemas.openxmlformats.org/markup-compatibility/2006">
          <mc:Choice Requires="x14">
            <control shapeId="28852" r:id="rId23" name="Group Box 180">
              <controlPr defaultSize="0" print="0" autoFill="0" autoPict="0">
                <anchor moveWithCells="1">
                  <from>
                    <xdr:col>12</xdr:col>
                    <xdr:colOff>0</xdr:colOff>
                    <xdr:row>23</xdr:row>
                    <xdr:rowOff>0</xdr:rowOff>
                  </from>
                  <to>
                    <xdr:col>52</xdr:col>
                    <xdr:colOff>0</xdr:colOff>
                    <xdr:row>24</xdr:row>
                    <xdr:rowOff>0</xdr:rowOff>
                  </to>
                </anchor>
              </controlPr>
            </control>
          </mc:Choice>
        </mc:AlternateContent>
        <mc:AlternateContent xmlns:mc="http://schemas.openxmlformats.org/markup-compatibility/2006">
          <mc:Choice Requires="x14">
            <control shapeId="28853" r:id="rId24" name="Option Button 181">
              <controlPr defaultSize="0" autoFill="0" autoLine="0" autoPict="0">
                <anchor moveWithCells="1">
                  <from>
                    <xdr:col>12</xdr:col>
                    <xdr:colOff>0</xdr:colOff>
                    <xdr:row>23</xdr:row>
                    <xdr:rowOff>47625</xdr:rowOff>
                  </from>
                  <to>
                    <xdr:col>13</xdr:col>
                    <xdr:colOff>104775</xdr:colOff>
                    <xdr:row>23</xdr:row>
                    <xdr:rowOff>266700</xdr:rowOff>
                  </to>
                </anchor>
              </controlPr>
            </control>
          </mc:Choice>
        </mc:AlternateContent>
        <mc:AlternateContent xmlns:mc="http://schemas.openxmlformats.org/markup-compatibility/2006">
          <mc:Choice Requires="x14">
            <control shapeId="28854" r:id="rId25" name="Option Button 182">
              <controlPr defaultSize="0" autoFill="0" autoLine="0" autoPict="0">
                <anchor moveWithCells="1">
                  <from>
                    <xdr:col>32</xdr:col>
                    <xdr:colOff>0</xdr:colOff>
                    <xdr:row>23</xdr:row>
                    <xdr:rowOff>47625</xdr:rowOff>
                  </from>
                  <to>
                    <xdr:col>33</xdr:col>
                    <xdr:colOff>104775</xdr:colOff>
                    <xdr:row>23</xdr:row>
                    <xdr:rowOff>266700</xdr:rowOff>
                  </to>
                </anchor>
              </controlPr>
            </control>
          </mc:Choice>
        </mc:AlternateContent>
        <mc:AlternateContent xmlns:mc="http://schemas.openxmlformats.org/markup-compatibility/2006">
          <mc:Choice Requires="x14">
            <control shapeId="28855" r:id="rId26" name="Check Box 183">
              <controlPr defaultSize="0" autoFill="0" autoLine="0" autoPict="0">
                <anchor moveWithCells="1">
                  <from>
                    <xdr:col>37</xdr:col>
                    <xdr:colOff>9525</xdr:colOff>
                    <xdr:row>6</xdr:row>
                    <xdr:rowOff>28575</xdr:rowOff>
                  </from>
                  <to>
                    <xdr:col>39</xdr:col>
                    <xdr:colOff>9525</xdr:colOff>
                    <xdr:row>6</xdr:row>
                    <xdr:rowOff>257175</xdr:rowOff>
                  </to>
                </anchor>
              </controlPr>
            </control>
          </mc:Choice>
        </mc:AlternateContent>
        <mc:AlternateContent xmlns:mc="http://schemas.openxmlformats.org/markup-compatibility/2006">
          <mc:Choice Requires="x14">
            <control shapeId="28856" r:id="rId27" name="Check Box 184">
              <controlPr defaultSize="0" autoFill="0" autoLine="0" autoPict="0">
                <anchor moveWithCells="1">
                  <from>
                    <xdr:col>37</xdr:col>
                    <xdr:colOff>0</xdr:colOff>
                    <xdr:row>7</xdr:row>
                    <xdr:rowOff>28575</xdr:rowOff>
                  </from>
                  <to>
                    <xdr:col>39</xdr:col>
                    <xdr:colOff>0</xdr:colOff>
                    <xdr:row>8</xdr:row>
                    <xdr:rowOff>0</xdr:rowOff>
                  </to>
                </anchor>
              </controlPr>
            </control>
          </mc:Choice>
        </mc:AlternateContent>
        <mc:AlternateContent xmlns:mc="http://schemas.openxmlformats.org/markup-compatibility/2006">
          <mc:Choice Requires="x14">
            <control shapeId="28857" r:id="rId28" name="Check Box 185">
              <controlPr defaultSize="0" autoFill="0" autoLine="0" autoPict="0">
                <anchor moveWithCells="1">
                  <from>
                    <xdr:col>12</xdr:col>
                    <xdr:colOff>9525</xdr:colOff>
                    <xdr:row>7</xdr:row>
                    <xdr:rowOff>19050</xdr:rowOff>
                  </from>
                  <to>
                    <xdr:col>14</xdr:col>
                    <xdr:colOff>9525</xdr:colOff>
                    <xdr:row>7</xdr:row>
                    <xdr:rowOff>247650</xdr:rowOff>
                  </to>
                </anchor>
              </controlPr>
            </control>
          </mc:Choice>
        </mc:AlternateContent>
        <mc:AlternateContent xmlns:mc="http://schemas.openxmlformats.org/markup-compatibility/2006">
          <mc:Choice Requires="x14">
            <control shapeId="28858" r:id="rId29" name="Check Box 186">
              <controlPr defaultSize="0" autoFill="0" autoLine="0" autoPict="0">
                <anchor moveWithCells="1">
                  <from>
                    <xdr:col>21</xdr:col>
                    <xdr:colOff>9525</xdr:colOff>
                    <xdr:row>7</xdr:row>
                    <xdr:rowOff>19050</xdr:rowOff>
                  </from>
                  <to>
                    <xdr:col>23</xdr:col>
                    <xdr:colOff>9525</xdr:colOff>
                    <xdr:row>7</xdr:row>
                    <xdr:rowOff>247650</xdr:rowOff>
                  </to>
                </anchor>
              </controlPr>
            </control>
          </mc:Choice>
        </mc:AlternateContent>
        <mc:AlternateContent xmlns:mc="http://schemas.openxmlformats.org/markup-compatibility/2006">
          <mc:Choice Requires="x14">
            <control shapeId="28859" r:id="rId30" name="Check Box 187">
              <controlPr defaultSize="0" autoFill="0" autoLine="0" autoPict="0">
                <anchor moveWithCells="1">
                  <from>
                    <xdr:col>30</xdr:col>
                    <xdr:colOff>0</xdr:colOff>
                    <xdr:row>7</xdr:row>
                    <xdr:rowOff>19050</xdr:rowOff>
                  </from>
                  <to>
                    <xdr:col>32</xdr:col>
                    <xdr:colOff>0</xdr:colOff>
                    <xdr:row>7</xdr:row>
                    <xdr:rowOff>247650</xdr:rowOff>
                  </to>
                </anchor>
              </controlPr>
            </control>
          </mc:Choice>
        </mc:AlternateContent>
        <mc:AlternateContent xmlns:mc="http://schemas.openxmlformats.org/markup-compatibility/2006">
          <mc:Choice Requires="x14">
            <control shapeId="28860" r:id="rId31" name="Check Box 188">
              <controlPr defaultSize="0" autoFill="0" autoLine="0" autoPict="0">
                <anchor moveWithCells="1">
                  <from>
                    <xdr:col>12</xdr:col>
                    <xdr:colOff>9525</xdr:colOff>
                    <xdr:row>6</xdr:row>
                    <xdr:rowOff>28575</xdr:rowOff>
                  </from>
                  <to>
                    <xdr:col>14</xdr:col>
                    <xdr:colOff>9525</xdr:colOff>
                    <xdr:row>6</xdr:row>
                    <xdr:rowOff>257175</xdr:rowOff>
                  </to>
                </anchor>
              </controlPr>
            </control>
          </mc:Choice>
        </mc:AlternateContent>
        <mc:AlternateContent xmlns:mc="http://schemas.openxmlformats.org/markup-compatibility/2006">
          <mc:Choice Requires="x14">
            <control shapeId="28861" r:id="rId32" name="Check Box 189">
              <controlPr defaultSize="0" autoFill="0" autoLine="0" autoPict="0">
                <anchor moveWithCells="1">
                  <from>
                    <xdr:col>12</xdr:col>
                    <xdr:colOff>9525</xdr:colOff>
                    <xdr:row>9</xdr:row>
                    <xdr:rowOff>38100</xdr:rowOff>
                  </from>
                  <to>
                    <xdr:col>14</xdr:col>
                    <xdr:colOff>9525</xdr:colOff>
                    <xdr:row>9</xdr:row>
                    <xdr:rowOff>266700</xdr:rowOff>
                  </to>
                </anchor>
              </controlPr>
            </control>
          </mc:Choice>
        </mc:AlternateContent>
        <mc:AlternateContent xmlns:mc="http://schemas.openxmlformats.org/markup-compatibility/2006">
          <mc:Choice Requires="x14">
            <control shapeId="28862" r:id="rId33" name="Group Box 190">
              <controlPr defaultSize="0" print="0" autoFill="0" autoPict="0">
                <anchor moveWithCells="1">
                  <from>
                    <xdr:col>12</xdr:col>
                    <xdr:colOff>0</xdr:colOff>
                    <xdr:row>21</xdr:row>
                    <xdr:rowOff>0</xdr:rowOff>
                  </from>
                  <to>
                    <xdr:col>51</xdr:col>
                    <xdr:colOff>57150</xdr:colOff>
                    <xdr:row>23</xdr:row>
                    <xdr:rowOff>0</xdr:rowOff>
                  </to>
                </anchor>
              </controlPr>
            </control>
          </mc:Choice>
        </mc:AlternateContent>
        <mc:AlternateContent xmlns:mc="http://schemas.openxmlformats.org/markup-compatibility/2006">
          <mc:Choice Requires="x14">
            <control shapeId="28863" r:id="rId34" name="Option Button 191">
              <controlPr defaultSize="0" autoFill="0" autoLine="0" autoPict="0">
                <anchor moveWithCells="1">
                  <from>
                    <xdr:col>12</xdr:col>
                    <xdr:colOff>0</xdr:colOff>
                    <xdr:row>21</xdr:row>
                    <xdr:rowOff>19050</xdr:rowOff>
                  </from>
                  <to>
                    <xdr:col>13</xdr:col>
                    <xdr:colOff>104775</xdr:colOff>
                    <xdr:row>21</xdr:row>
                    <xdr:rowOff>238125</xdr:rowOff>
                  </to>
                </anchor>
              </controlPr>
            </control>
          </mc:Choice>
        </mc:AlternateContent>
        <mc:AlternateContent xmlns:mc="http://schemas.openxmlformats.org/markup-compatibility/2006">
          <mc:Choice Requires="x14">
            <control shapeId="28864" r:id="rId35" name="Option Button 192">
              <controlPr defaultSize="0" autoFill="0" autoLine="0" autoPict="0">
                <anchor moveWithCells="1">
                  <from>
                    <xdr:col>12</xdr:col>
                    <xdr:colOff>0</xdr:colOff>
                    <xdr:row>22</xdr:row>
                    <xdr:rowOff>19050</xdr:rowOff>
                  </from>
                  <to>
                    <xdr:col>13</xdr:col>
                    <xdr:colOff>104775</xdr:colOff>
                    <xdr:row>22</xdr:row>
                    <xdr:rowOff>238125</xdr:rowOff>
                  </to>
                </anchor>
              </controlPr>
            </control>
          </mc:Choice>
        </mc:AlternateContent>
        <mc:AlternateContent xmlns:mc="http://schemas.openxmlformats.org/markup-compatibility/2006">
          <mc:Choice Requires="x14">
            <control shapeId="28865" r:id="rId36" name="Option Button 193">
              <controlPr defaultSize="0" autoFill="0" autoLine="0" autoPict="0">
                <anchor moveWithCells="1">
                  <from>
                    <xdr:col>32</xdr:col>
                    <xdr:colOff>9525</xdr:colOff>
                    <xdr:row>21</xdr:row>
                    <xdr:rowOff>19050</xdr:rowOff>
                  </from>
                  <to>
                    <xdr:col>34</xdr:col>
                    <xdr:colOff>0</xdr:colOff>
                    <xdr:row>21</xdr:row>
                    <xdr:rowOff>238125</xdr:rowOff>
                  </to>
                </anchor>
              </controlPr>
            </control>
          </mc:Choice>
        </mc:AlternateContent>
        <mc:AlternateContent xmlns:mc="http://schemas.openxmlformats.org/markup-compatibility/2006">
          <mc:Choice Requires="x14">
            <control shapeId="28866" r:id="rId37" name="Group Box 194">
              <controlPr defaultSize="0" print="0" autoFill="0" autoPict="0">
                <anchor moveWithCells="1">
                  <from>
                    <xdr:col>12</xdr:col>
                    <xdr:colOff>0</xdr:colOff>
                    <xdr:row>24</xdr:row>
                    <xdr:rowOff>0</xdr:rowOff>
                  </from>
                  <to>
                    <xdr:col>52</xdr:col>
                    <xdr:colOff>0</xdr:colOff>
                    <xdr:row>25</xdr:row>
                    <xdr:rowOff>0</xdr:rowOff>
                  </to>
                </anchor>
              </controlPr>
            </control>
          </mc:Choice>
        </mc:AlternateContent>
        <mc:AlternateContent xmlns:mc="http://schemas.openxmlformats.org/markup-compatibility/2006">
          <mc:Choice Requires="x14">
            <control shapeId="28867" r:id="rId38" name="Option Button 195">
              <controlPr defaultSize="0" autoFill="0" autoLine="0" autoPict="0">
                <anchor moveWithCells="1">
                  <from>
                    <xdr:col>24</xdr:col>
                    <xdr:colOff>0</xdr:colOff>
                    <xdr:row>24</xdr:row>
                    <xdr:rowOff>19050</xdr:rowOff>
                  </from>
                  <to>
                    <xdr:col>25</xdr:col>
                    <xdr:colOff>104775</xdr:colOff>
                    <xdr:row>24</xdr:row>
                    <xdr:rowOff>238125</xdr:rowOff>
                  </to>
                </anchor>
              </controlPr>
            </control>
          </mc:Choice>
        </mc:AlternateContent>
        <mc:AlternateContent xmlns:mc="http://schemas.openxmlformats.org/markup-compatibility/2006">
          <mc:Choice Requires="x14">
            <control shapeId="28868" r:id="rId39" name="Option Button 196">
              <controlPr defaultSize="0" autoFill="0" autoLine="0" autoPict="0">
                <anchor moveWithCells="1">
                  <from>
                    <xdr:col>36</xdr:col>
                    <xdr:colOff>0</xdr:colOff>
                    <xdr:row>24</xdr:row>
                    <xdr:rowOff>19050</xdr:rowOff>
                  </from>
                  <to>
                    <xdr:col>37</xdr:col>
                    <xdr:colOff>104775</xdr:colOff>
                    <xdr:row>24</xdr:row>
                    <xdr:rowOff>238125</xdr:rowOff>
                  </to>
                </anchor>
              </controlPr>
            </control>
          </mc:Choice>
        </mc:AlternateContent>
        <mc:AlternateContent xmlns:mc="http://schemas.openxmlformats.org/markup-compatibility/2006">
          <mc:Choice Requires="x14">
            <control shapeId="28869" r:id="rId40" name="Group Box 197">
              <controlPr defaultSize="0" print="0" autoFill="0" autoPict="0">
                <anchor moveWithCells="1">
                  <from>
                    <xdr:col>12</xdr:col>
                    <xdr:colOff>0</xdr:colOff>
                    <xdr:row>32</xdr:row>
                    <xdr:rowOff>0</xdr:rowOff>
                  </from>
                  <to>
                    <xdr:col>52</xdr:col>
                    <xdr:colOff>0</xdr:colOff>
                    <xdr:row>33</xdr:row>
                    <xdr:rowOff>0</xdr:rowOff>
                  </to>
                </anchor>
              </controlPr>
            </control>
          </mc:Choice>
        </mc:AlternateContent>
        <mc:AlternateContent xmlns:mc="http://schemas.openxmlformats.org/markup-compatibility/2006">
          <mc:Choice Requires="x14">
            <control shapeId="28870" r:id="rId41" name="Option Button 198">
              <controlPr defaultSize="0" autoFill="0" autoLine="0" autoPict="0">
                <anchor moveWithCells="1">
                  <from>
                    <xdr:col>12</xdr:col>
                    <xdr:colOff>9525</xdr:colOff>
                    <xdr:row>32</xdr:row>
                    <xdr:rowOff>19050</xdr:rowOff>
                  </from>
                  <to>
                    <xdr:col>14</xdr:col>
                    <xdr:colOff>9525</xdr:colOff>
                    <xdr:row>32</xdr:row>
                    <xdr:rowOff>238125</xdr:rowOff>
                  </to>
                </anchor>
              </controlPr>
            </control>
          </mc:Choice>
        </mc:AlternateContent>
        <mc:AlternateContent xmlns:mc="http://schemas.openxmlformats.org/markup-compatibility/2006">
          <mc:Choice Requires="x14">
            <control shapeId="28871" r:id="rId42" name="Option Button 199">
              <controlPr defaultSize="0" autoFill="0" autoLine="0" autoPict="0">
                <anchor moveWithCells="1">
                  <from>
                    <xdr:col>32</xdr:col>
                    <xdr:colOff>9525</xdr:colOff>
                    <xdr:row>32</xdr:row>
                    <xdr:rowOff>19050</xdr:rowOff>
                  </from>
                  <to>
                    <xdr:col>34</xdr:col>
                    <xdr:colOff>9525</xdr:colOff>
                    <xdr:row>32</xdr:row>
                    <xdr:rowOff>238125</xdr:rowOff>
                  </to>
                </anchor>
              </controlPr>
            </control>
          </mc:Choice>
        </mc:AlternateContent>
        <mc:AlternateContent xmlns:mc="http://schemas.openxmlformats.org/markup-compatibility/2006">
          <mc:Choice Requires="x14">
            <control shapeId="28872" r:id="rId43" name="Group Box 200">
              <controlPr defaultSize="0" print="0" autoFill="0" autoPict="0">
                <anchor moveWithCells="1">
                  <from>
                    <xdr:col>12</xdr:col>
                    <xdr:colOff>0</xdr:colOff>
                    <xdr:row>34</xdr:row>
                    <xdr:rowOff>0</xdr:rowOff>
                  </from>
                  <to>
                    <xdr:col>51</xdr:col>
                    <xdr:colOff>57150</xdr:colOff>
                    <xdr:row>35</xdr:row>
                    <xdr:rowOff>0</xdr:rowOff>
                  </to>
                </anchor>
              </controlPr>
            </control>
          </mc:Choice>
        </mc:AlternateContent>
        <mc:AlternateContent xmlns:mc="http://schemas.openxmlformats.org/markup-compatibility/2006">
          <mc:Choice Requires="x14">
            <control shapeId="28873" r:id="rId44" name="Option Button 201">
              <controlPr defaultSize="0" autoFill="0" autoLine="0" autoPict="0">
                <anchor moveWithCells="1">
                  <from>
                    <xdr:col>12</xdr:col>
                    <xdr:colOff>0</xdr:colOff>
                    <xdr:row>34</xdr:row>
                    <xdr:rowOff>38100</xdr:rowOff>
                  </from>
                  <to>
                    <xdr:col>13</xdr:col>
                    <xdr:colOff>104775</xdr:colOff>
                    <xdr:row>34</xdr:row>
                    <xdr:rowOff>257175</xdr:rowOff>
                  </to>
                </anchor>
              </controlPr>
            </control>
          </mc:Choice>
        </mc:AlternateContent>
        <mc:AlternateContent xmlns:mc="http://schemas.openxmlformats.org/markup-compatibility/2006">
          <mc:Choice Requires="x14">
            <control shapeId="28874" r:id="rId45" name="Option Button 202">
              <controlPr defaultSize="0" autoFill="0" autoLine="0" autoPict="0">
                <anchor moveWithCells="1">
                  <from>
                    <xdr:col>24</xdr:col>
                    <xdr:colOff>9525</xdr:colOff>
                    <xdr:row>34</xdr:row>
                    <xdr:rowOff>38100</xdr:rowOff>
                  </from>
                  <to>
                    <xdr:col>26</xdr:col>
                    <xdr:colOff>0</xdr:colOff>
                    <xdr:row>34</xdr:row>
                    <xdr:rowOff>257175</xdr:rowOff>
                  </to>
                </anchor>
              </controlPr>
            </control>
          </mc:Choice>
        </mc:AlternateContent>
        <mc:AlternateContent xmlns:mc="http://schemas.openxmlformats.org/markup-compatibility/2006">
          <mc:Choice Requires="x14">
            <control shapeId="28875" r:id="rId46" name="Group Box 203">
              <controlPr defaultSize="0" print="0" autoFill="0" autoPict="0">
                <anchor moveWithCells="1">
                  <from>
                    <xdr:col>20</xdr:col>
                    <xdr:colOff>0</xdr:colOff>
                    <xdr:row>33</xdr:row>
                    <xdr:rowOff>0</xdr:rowOff>
                  </from>
                  <to>
                    <xdr:col>52</xdr:col>
                    <xdr:colOff>0</xdr:colOff>
                    <xdr:row>34</xdr:row>
                    <xdr:rowOff>0</xdr:rowOff>
                  </to>
                </anchor>
              </controlPr>
            </control>
          </mc:Choice>
        </mc:AlternateContent>
        <mc:AlternateContent xmlns:mc="http://schemas.openxmlformats.org/markup-compatibility/2006">
          <mc:Choice Requires="x14">
            <control shapeId="28877" r:id="rId47" name="Option Button 205">
              <controlPr defaultSize="0" autoFill="0" autoLine="0" autoPict="0">
                <anchor moveWithCells="1">
                  <from>
                    <xdr:col>20</xdr:col>
                    <xdr:colOff>9525</xdr:colOff>
                    <xdr:row>33</xdr:row>
                    <xdr:rowOff>19050</xdr:rowOff>
                  </from>
                  <to>
                    <xdr:col>22</xdr:col>
                    <xdr:colOff>9525</xdr:colOff>
                    <xdr:row>33</xdr:row>
                    <xdr:rowOff>238125</xdr:rowOff>
                  </to>
                </anchor>
              </controlPr>
            </control>
          </mc:Choice>
        </mc:AlternateContent>
        <mc:AlternateContent xmlns:mc="http://schemas.openxmlformats.org/markup-compatibility/2006">
          <mc:Choice Requires="x14">
            <control shapeId="28878" r:id="rId48" name="Option Button 206">
              <controlPr defaultSize="0" autoFill="0" autoLine="0" autoPict="0">
                <anchor moveWithCells="1">
                  <from>
                    <xdr:col>36</xdr:col>
                    <xdr:colOff>0</xdr:colOff>
                    <xdr:row>33</xdr:row>
                    <xdr:rowOff>19050</xdr:rowOff>
                  </from>
                  <to>
                    <xdr:col>38</xdr:col>
                    <xdr:colOff>0</xdr:colOff>
                    <xdr:row>33</xdr:row>
                    <xdr:rowOff>238125</xdr:rowOff>
                  </to>
                </anchor>
              </controlPr>
            </control>
          </mc:Choice>
        </mc:AlternateContent>
        <mc:AlternateContent xmlns:mc="http://schemas.openxmlformats.org/markup-compatibility/2006">
          <mc:Choice Requires="x14">
            <control shapeId="28879" r:id="rId49" name="Check Box 207">
              <controlPr defaultSize="0" autoFill="0" autoLine="0" autoPict="0">
                <anchor moveWithCells="1">
                  <from>
                    <xdr:col>12</xdr:col>
                    <xdr:colOff>0</xdr:colOff>
                    <xdr:row>33</xdr:row>
                    <xdr:rowOff>19050</xdr:rowOff>
                  </from>
                  <to>
                    <xdr:col>14</xdr:col>
                    <xdr:colOff>0</xdr:colOff>
                    <xdr:row>33</xdr:row>
                    <xdr:rowOff>247650</xdr:rowOff>
                  </to>
                </anchor>
              </controlPr>
            </control>
          </mc:Choice>
        </mc:AlternateContent>
        <mc:AlternateContent xmlns:mc="http://schemas.openxmlformats.org/markup-compatibility/2006">
          <mc:Choice Requires="x14">
            <control shapeId="28880" r:id="rId50" name="Group Box 208">
              <controlPr defaultSize="0" print="0" autoFill="0" autoPict="0">
                <anchor moveWithCells="1">
                  <from>
                    <xdr:col>12</xdr:col>
                    <xdr:colOff>0</xdr:colOff>
                    <xdr:row>48</xdr:row>
                    <xdr:rowOff>0</xdr:rowOff>
                  </from>
                  <to>
                    <xdr:col>51</xdr:col>
                    <xdr:colOff>57150</xdr:colOff>
                    <xdr:row>51</xdr:row>
                    <xdr:rowOff>9525</xdr:rowOff>
                  </to>
                </anchor>
              </controlPr>
            </control>
          </mc:Choice>
        </mc:AlternateContent>
        <mc:AlternateContent xmlns:mc="http://schemas.openxmlformats.org/markup-compatibility/2006">
          <mc:Choice Requires="x14">
            <control shapeId="28881" r:id="rId51" name="Option Button 209">
              <controlPr defaultSize="0" autoFill="0" autoLine="0" autoPict="0">
                <anchor moveWithCells="1">
                  <from>
                    <xdr:col>20</xdr:col>
                    <xdr:colOff>0</xdr:colOff>
                    <xdr:row>48</xdr:row>
                    <xdr:rowOff>9525</xdr:rowOff>
                  </from>
                  <to>
                    <xdr:col>22</xdr:col>
                    <xdr:colOff>0</xdr:colOff>
                    <xdr:row>48</xdr:row>
                    <xdr:rowOff>228600</xdr:rowOff>
                  </to>
                </anchor>
              </controlPr>
            </control>
          </mc:Choice>
        </mc:AlternateContent>
        <mc:AlternateContent xmlns:mc="http://schemas.openxmlformats.org/markup-compatibility/2006">
          <mc:Choice Requires="x14">
            <control shapeId="28882" r:id="rId52" name="Option Button 210">
              <controlPr defaultSize="0" autoFill="0" autoLine="0" autoPict="0">
                <anchor moveWithCells="1">
                  <from>
                    <xdr:col>31</xdr:col>
                    <xdr:colOff>0</xdr:colOff>
                    <xdr:row>48</xdr:row>
                    <xdr:rowOff>9525</xdr:rowOff>
                  </from>
                  <to>
                    <xdr:col>33</xdr:col>
                    <xdr:colOff>0</xdr:colOff>
                    <xdr:row>48</xdr:row>
                    <xdr:rowOff>228600</xdr:rowOff>
                  </to>
                </anchor>
              </controlPr>
            </control>
          </mc:Choice>
        </mc:AlternateContent>
        <mc:AlternateContent xmlns:mc="http://schemas.openxmlformats.org/markup-compatibility/2006">
          <mc:Choice Requires="x14">
            <control shapeId="28883" r:id="rId53" name="Option Button 211">
              <controlPr defaultSize="0" autoFill="0" autoLine="0" autoPict="0">
                <anchor moveWithCells="1">
                  <from>
                    <xdr:col>40</xdr:col>
                    <xdr:colOff>0</xdr:colOff>
                    <xdr:row>48</xdr:row>
                    <xdr:rowOff>9525</xdr:rowOff>
                  </from>
                  <to>
                    <xdr:col>41</xdr:col>
                    <xdr:colOff>104775</xdr:colOff>
                    <xdr:row>48</xdr:row>
                    <xdr:rowOff>228600</xdr:rowOff>
                  </to>
                </anchor>
              </controlPr>
            </control>
          </mc:Choice>
        </mc:AlternateContent>
        <mc:AlternateContent xmlns:mc="http://schemas.openxmlformats.org/markup-compatibility/2006">
          <mc:Choice Requires="x14">
            <control shapeId="28885" r:id="rId54" name="Option Button 213">
              <controlPr defaultSize="0" autoFill="0" autoLine="0" autoPict="0">
                <anchor moveWithCells="1">
                  <from>
                    <xdr:col>41</xdr:col>
                    <xdr:colOff>9525</xdr:colOff>
                    <xdr:row>49</xdr:row>
                    <xdr:rowOff>123825</xdr:rowOff>
                  </from>
                  <to>
                    <xdr:col>43</xdr:col>
                    <xdr:colOff>0</xdr:colOff>
                    <xdr:row>50</xdr:row>
                    <xdr:rowOff>104775</xdr:rowOff>
                  </to>
                </anchor>
              </controlPr>
            </control>
          </mc:Choice>
        </mc:AlternateContent>
        <mc:AlternateContent xmlns:mc="http://schemas.openxmlformats.org/markup-compatibility/2006">
          <mc:Choice Requires="x14">
            <control shapeId="28887" r:id="rId55" name="Group Box 215">
              <controlPr defaultSize="0" print="0" autoFill="0" autoPict="0">
                <anchor moveWithCells="1">
                  <from>
                    <xdr:col>12</xdr:col>
                    <xdr:colOff>0</xdr:colOff>
                    <xdr:row>52</xdr:row>
                    <xdr:rowOff>0</xdr:rowOff>
                  </from>
                  <to>
                    <xdr:col>40</xdr:col>
                    <xdr:colOff>0</xdr:colOff>
                    <xdr:row>53</xdr:row>
                    <xdr:rowOff>0</xdr:rowOff>
                  </to>
                </anchor>
              </controlPr>
            </control>
          </mc:Choice>
        </mc:AlternateContent>
        <mc:AlternateContent xmlns:mc="http://schemas.openxmlformats.org/markup-compatibility/2006">
          <mc:Choice Requires="x14">
            <control shapeId="28888" r:id="rId56" name="Option Button 216">
              <controlPr defaultSize="0" autoFill="0" autoLine="0" autoPict="0">
                <anchor moveWithCells="1">
                  <from>
                    <xdr:col>12</xdr:col>
                    <xdr:colOff>0</xdr:colOff>
                    <xdr:row>52</xdr:row>
                    <xdr:rowOff>38100</xdr:rowOff>
                  </from>
                  <to>
                    <xdr:col>13</xdr:col>
                    <xdr:colOff>95250</xdr:colOff>
                    <xdr:row>52</xdr:row>
                    <xdr:rowOff>257175</xdr:rowOff>
                  </to>
                </anchor>
              </controlPr>
            </control>
          </mc:Choice>
        </mc:AlternateContent>
        <mc:AlternateContent xmlns:mc="http://schemas.openxmlformats.org/markup-compatibility/2006">
          <mc:Choice Requires="x14">
            <control shapeId="28889" r:id="rId57" name="Option Button 217">
              <controlPr defaultSize="0" autoFill="0" autoLine="0" autoPict="0">
                <anchor moveWithCells="1">
                  <from>
                    <xdr:col>23</xdr:col>
                    <xdr:colOff>9525</xdr:colOff>
                    <xdr:row>52</xdr:row>
                    <xdr:rowOff>38100</xdr:rowOff>
                  </from>
                  <to>
                    <xdr:col>24</xdr:col>
                    <xdr:colOff>104775</xdr:colOff>
                    <xdr:row>52</xdr:row>
                    <xdr:rowOff>257175</xdr:rowOff>
                  </to>
                </anchor>
              </controlPr>
            </control>
          </mc:Choice>
        </mc:AlternateContent>
        <mc:AlternateContent xmlns:mc="http://schemas.openxmlformats.org/markup-compatibility/2006">
          <mc:Choice Requires="x14">
            <control shapeId="28890" r:id="rId58" name="Group Box 218">
              <controlPr defaultSize="0" print="0" autoFill="0" autoPict="0">
                <anchor moveWithCells="1">
                  <from>
                    <xdr:col>12</xdr:col>
                    <xdr:colOff>0</xdr:colOff>
                    <xdr:row>57</xdr:row>
                    <xdr:rowOff>0</xdr:rowOff>
                  </from>
                  <to>
                    <xdr:col>51</xdr:col>
                    <xdr:colOff>57150</xdr:colOff>
                    <xdr:row>58</xdr:row>
                    <xdr:rowOff>0</xdr:rowOff>
                  </to>
                </anchor>
              </controlPr>
            </control>
          </mc:Choice>
        </mc:AlternateContent>
        <mc:AlternateContent xmlns:mc="http://schemas.openxmlformats.org/markup-compatibility/2006">
          <mc:Choice Requires="x14">
            <control shapeId="28891" r:id="rId59" name="Option Button 219">
              <controlPr defaultSize="0" autoFill="0" autoLine="0" autoPict="0">
                <anchor moveWithCells="1">
                  <from>
                    <xdr:col>12</xdr:col>
                    <xdr:colOff>0</xdr:colOff>
                    <xdr:row>57</xdr:row>
                    <xdr:rowOff>19050</xdr:rowOff>
                  </from>
                  <to>
                    <xdr:col>13</xdr:col>
                    <xdr:colOff>104775</xdr:colOff>
                    <xdr:row>57</xdr:row>
                    <xdr:rowOff>238125</xdr:rowOff>
                  </to>
                </anchor>
              </controlPr>
            </control>
          </mc:Choice>
        </mc:AlternateContent>
        <mc:AlternateContent xmlns:mc="http://schemas.openxmlformats.org/markup-compatibility/2006">
          <mc:Choice Requires="x14">
            <control shapeId="28892" r:id="rId60" name="Option Button 220">
              <controlPr defaultSize="0" autoFill="0" autoLine="0" autoPict="0">
                <anchor moveWithCells="1">
                  <from>
                    <xdr:col>32</xdr:col>
                    <xdr:colOff>9525</xdr:colOff>
                    <xdr:row>57</xdr:row>
                    <xdr:rowOff>19050</xdr:rowOff>
                  </from>
                  <to>
                    <xdr:col>33</xdr:col>
                    <xdr:colOff>114300</xdr:colOff>
                    <xdr:row>57</xdr:row>
                    <xdr:rowOff>238125</xdr:rowOff>
                  </to>
                </anchor>
              </controlPr>
            </control>
          </mc:Choice>
        </mc:AlternateContent>
        <mc:AlternateContent xmlns:mc="http://schemas.openxmlformats.org/markup-compatibility/2006">
          <mc:Choice Requires="x14">
            <control shapeId="28893" r:id="rId61" name="Check Box 221">
              <controlPr defaultSize="0" autoFill="0" autoLine="0" autoPict="0">
                <anchor moveWithCells="1">
                  <from>
                    <xdr:col>12</xdr:col>
                    <xdr:colOff>0</xdr:colOff>
                    <xdr:row>66</xdr:row>
                    <xdr:rowOff>9525</xdr:rowOff>
                  </from>
                  <to>
                    <xdr:col>14</xdr:col>
                    <xdr:colOff>0</xdr:colOff>
                    <xdr:row>67</xdr:row>
                    <xdr:rowOff>0</xdr:rowOff>
                  </to>
                </anchor>
              </controlPr>
            </control>
          </mc:Choice>
        </mc:AlternateContent>
        <mc:AlternateContent xmlns:mc="http://schemas.openxmlformats.org/markup-compatibility/2006">
          <mc:Choice Requires="x14">
            <control shapeId="28894" r:id="rId62" name="Check Box 222">
              <controlPr defaultSize="0" autoFill="0" autoLine="0" autoPict="0">
                <anchor moveWithCells="1">
                  <from>
                    <xdr:col>32</xdr:col>
                    <xdr:colOff>0</xdr:colOff>
                    <xdr:row>66</xdr:row>
                    <xdr:rowOff>9525</xdr:rowOff>
                  </from>
                  <to>
                    <xdr:col>34</xdr:col>
                    <xdr:colOff>0</xdr:colOff>
                    <xdr:row>67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indexed="41"/>
  </sheetPr>
  <dimension ref="A1:BM97"/>
  <sheetViews>
    <sheetView showGridLines="0" showRowColHeaders="0" showZeros="0" showOutlineSymbols="0" zoomScaleNormal="100" zoomScaleSheetLayoutView="100" workbookViewId="0">
      <selection activeCell="E19" sqref="E19:T19"/>
    </sheetView>
  </sheetViews>
  <sheetFormatPr baseColWidth="10" defaultRowHeight="12.75" x14ac:dyDescent="0.2"/>
  <cols>
    <col min="1" max="1" width="35.7109375" customWidth="1"/>
    <col min="2" max="38" width="1.7109375" customWidth="1"/>
    <col min="39" max="39" width="1.85546875" customWidth="1"/>
    <col min="40" max="42" width="1.7109375" customWidth="1"/>
    <col min="43" max="43" width="1.85546875" customWidth="1"/>
    <col min="44" max="44" width="1.7109375" customWidth="1"/>
    <col min="45" max="47" width="1.85546875" customWidth="1"/>
    <col min="48" max="49" width="1.7109375" customWidth="1"/>
    <col min="50" max="51" width="1.85546875" customWidth="1"/>
    <col min="52" max="52" width="1" customWidth="1"/>
    <col min="53" max="53" width="12.28515625" hidden="1" customWidth="1"/>
    <col min="54" max="54" width="10" hidden="1" customWidth="1"/>
    <col min="55" max="55" width="9.28515625" hidden="1" customWidth="1"/>
    <col min="56" max="56" width="11.42578125" hidden="1" customWidth="1"/>
    <col min="57" max="57" width="2.42578125" hidden="1" customWidth="1"/>
    <col min="58" max="58" width="7.5703125" hidden="1" customWidth="1"/>
    <col min="59" max="59" width="13.28515625" customWidth="1"/>
    <col min="60" max="64" width="7.28515625" customWidth="1"/>
  </cols>
  <sheetData>
    <row r="1" spans="2:59" s="1" customFormat="1" ht="18.75" customHeight="1" x14ac:dyDescent="0.2">
      <c r="B1" s="1962" t="s">
        <v>913</v>
      </c>
      <c r="C1" s="1963"/>
      <c r="D1" s="1963"/>
      <c r="E1" s="1963"/>
      <c r="F1" s="1963"/>
      <c r="G1" s="1963"/>
      <c r="H1" s="1963"/>
      <c r="I1" s="1963"/>
      <c r="J1" s="1963"/>
      <c r="K1" s="1963"/>
      <c r="L1" s="1963"/>
      <c r="M1" s="1963"/>
      <c r="N1" s="1963"/>
      <c r="O1" s="1963"/>
      <c r="P1" s="1963"/>
      <c r="Q1" s="1963"/>
      <c r="R1" s="1963"/>
      <c r="S1" s="1963"/>
      <c r="T1" s="1963"/>
      <c r="U1" s="1963"/>
      <c r="V1" s="1963"/>
      <c r="W1" s="1963"/>
      <c r="X1" s="1963"/>
      <c r="Y1" s="1963"/>
      <c r="Z1" s="1963"/>
      <c r="AA1" s="1963"/>
      <c r="AB1" s="1963"/>
      <c r="AC1" s="1963"/>
      <c r="AD1" s="1963"/>
      <c r="AE1" s="1963"/>
      <c r="AF1" s="1963"/>
      <c r="AG1" s="1963"/>
      <c r="AH1" s="1963"/>
      <c r="AI1" s="1963"/>
      <c r="AJ1" s="1963"/>
      <c r="AK1" s="1963"/>
      <c r="AL1" s="1963"/>
      <c r="AM1" s="1963"/>
      <c r="AN1" s="1963"/>
      <c r="AO1" s="1963"/>
      <c r="AP1" s="1963"/>
      <c r="AQ1" s="1964"/>
      <c r="AR1" s="1964"/>
      <c r="AS1" s="1964"/>
      <c r="AT1" s="1964"/>
      <c r="AU1" s="1964"/>
      <c r="AV1" s="632"/>
      <c r="AW1" s="633">
        <v>1</v>
      </c>
      <c r="AX1" s="634" t="s">
        <v>11</v>
      </c>
      <c r="AY1" s="633">
        <v>2</v>
      </c>
      <c r="AZ1" s="709"/>
    </row>
    <row r="2" spans="2:59" s="1" customFormat="1" ht="18.75" customHeight="1" thickBot="1" x14ac:dyDescent="0.25">
      <c r="B2" s="1974" t="s">
        <v>196</v>
      </c>
      <c r="C2" s="1975"/>
      <c r="D2" s="1975"/>
      <c r="E2" s="1975"/>
      <c r="F2" s="1975"/>
      <c r="G2" s="1975"/>
      <c r="H2" s="1975"/>
      <c r="I2" s="1975"/>
      <c r="J2" s="1975"/>
      <c r="K2" s="1975"/>
      <c r="L2" s="1975"/>
      <c r="M2" s="1975"/>
      <c r="N2" s="1975"/>
      <c r="O2" s="1975"/>
      <c r="P2" s="1975"/>
      <c r="Q2" s="1975"/>
      <c r="R2" s="1975"/>
      <c r="S2" s="1975"/>
      <c r="T2" s="1975"/>
      <c r="U2" s="1975"/>
      <c r="V2" s="1975"/>
      <c r="W2" s="1975"/>
      <c r="X2" s="1975"/>
      <c r="Y2" s="1975"/>
      <c r="Z2" s="1975"/>
      <c r="AA2" s="1975"/>
      <c r="AB2" s="1975"/>
      <c r="AC2" s="1975"/>
      <c r="AD2" s="1975"/>
      <c r="AE2" s="1975"/>
      <c r="AF2" s="1975"/>
      <c r="AG2" s="1975"/>
      <c r="AH2" s="1975"/>
      <c r="AI2" s="1975"/>
      <c r="AJ2" s="1975"/>
      <c r="AK2" s="1975"/>
      <c r="AL2" s="1975"/>
      <c r="AM2" s="1975"/>
      <c r="AN2" s="1975"/>
      <c r="AO2" s="1975"/>
      <c r="AP2" s="1976"/>
      <c r="AQ2" s="1971" t="s">
        <v>25</v>
      </c>
      <c r="AR2" s="1972"/>
      <c r="AS2" s="1972"/>
      <c r="AT2" s="1972"/>
      <c r="AU2" s="1972"/>
      <c r="AV2" s="1972"/>
      <c r="AW2" s="1972"/>
      <c r="AX2" s="1432">
        <f>Tabelle1!I6</f>
        <v>1</v>
      </c>
      <c r="AY2" s="1432"/>
      <c r="AZ2" s="1973"/>
    </row>
    <row r="3" spans="2:59" s="1" customFormat="1" ht="21" customHeight="1" x14ac:dyDescent="0.2">
      <c r="B3" s="1449" t="s">
        <v>43</v>
      </c>
      <c r="C3" s="1450"/>
      <c r="D3" s="1450"/>
      <c r="E3" s="1450"/>
      <c r="F3" s="1450"/>
      <c r="G3" s="1450"/>
      <c r="H3" s="1450"/>
      <c r="I3" s="1450"/>
      <c r="J3" s="1450"/>
      <c r="K3" s="1450"/>
      <c r="L3" s="1450"/>
      <c r="M3" s="1450"/>
      <c r="N3" s="1450"/>
      <c r="O3" s="1450"/>
      <c r="P3" s="1450"/>
      <c r="Q3" s="732"/>
      <c r="R3" s="1451">
        <f>Tabelle1!C6</f>
        <v>0</v>
      </c>
      <c r="S3" s="1451"/>
      <c r="T3" s="1451"/>
      <c r="U3" s="1451"/>
      <c r="V3" s="1451"/>
      <c r="W3" s="1451"/>
      <c r="X3" s="1452"/>
      <c r="Y3" s="1416" t="s">
        <v>241</v>
      </c>
      <c r="Z3" s="1417"/>
      <c r="AA3" s="1417"/>
      <c r="AB3" s="1417"/>
      <c r="AC3" s="1417"/>
      <c r="AD3" s="1417"/>
      <c r="AE3" s="1417"/>
      <c r="AF3" s="1417"/>
      <c r="AG3" s="1417"/>
      <c r="AH3" s="1417"/>
      <c r="AI3" s="1417"/>
      <c r="AJ3" s="1417"/>
      <c r="AK3" s="1417"/>
      <c r="AL3" s="1417"/>
      <c r="AM3" s="1417"/>
      <c r="AN3" s="1417"/>
      <c r="AO3" s="1417"/>
      <c r="AP3" s="1417"/>
      <c r="AQ3" s="1417"/>
      <c r="AR3" s="1417"/>
      <c r="AS3" s="1238">
        <f>Tabelle1!D6</f>
        <v>0</v>
      </c>
      <c r="AT3" s="1238"/>
      <c r="AU3" s="1238"/>
      <c r="AV3" s="1239"/>
      <c r="AW3" s="843" t="s">
        <v>11</v>
      </c>
      <c r="AX3" s="1425">
        <f>Tabelle1!F6</f>
        <v>0</v>
      </c>
      <c r="AY3" s="1426"/>
      <c r="AZ3" s="1426"/>
      <c r="BA3" s="841"/>
      <c r="BB3" s="848"/>
      <c r="BC3" s="848"/>
      <c r="BD3" s="848"/>
      <c r="BE3" s="848"/>
      <c r="BF3" s="848"/>
      <c r="BG3" s="848"/>
    </row>
    <row r="4" spans="2:59" ht="21"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228">
        <f>Tabelle1!D3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row>
    <row r="5" spans="2:59" ht="21" customHeight="1" x14ac:dyDescent="0.2">
      <c r="B5" s="887"/>
      <c r="C5" s="888"/>
      <c r="D5" s="888"/>
      <c r="E5" s="888"/>
      <c r="F5" s="888"/>
      <c r="G5" s="888"/>
      <c r="H5" s="888"/>
      <c r="I5" s="888"/>
      <c r="J5" s="888"/>
      <c r="K5" s="888"/>
      <c r="L5" s="969"/>
      <c r="M5" s="946" t="s">
        <v>5</v>
      </c>
      <c r="N5" s="947"/>
      <c r="O5" s="947"/>
      <c r="P5" s="947"/>
      <c r="Q5" s="947"/>
      <c r="R5" s="947"/>
      <c r="S5" s="947"/>
      <c r="T5" s="947"/>
      <c r="U5" s="947"/>
      <c r="V5" s="947"/>
      <c r="W5" s="947"/>
      <c r="X5" s="947"/>
      <c r="Y5" s="1967" t="s">
        <v>59</v>
      </c>
      <c r="Z5" s="1968"/>
      <c r="AA5" s="179"/>
      <c r="AB5" s="1970">
        <v>99310</v>
      </c>
      <c r="AC5" s="1970"/>
      <c r="AD5" s="1970"/>
      <c r="AE5" s="1970"/>
      <c r="AF5" s="184"/>
      <c r="AG5" s="947" t="s">
        <v>0</v>
      </c>
      <c r="AH5" s="947"/>
      <c r="AI5" s="947"/>
      <c r="AJ5" s="947"/>
      <c r="AK5" s="947"/>
      <c r="AL5" s="947"/>
      <c r="AM5" s="947"/>
      <c r="AN5" s="947"/>
      <c r="AO5" s="947"/>
      <c r="AP5" s="947"/>
      <c r="AQ5" s="947"/>
      <c r="AR5" s="947"/>
      <c r="AS5" s="947"/>
      <c r="AT5" s="947"/>
      <c r="AU5" s="947"/>
      <c r="AV5" s="947"/>
      <c r="AW5" s="947"/>
      <c r="AX5" s="947"/>
      <c r="AY5" s="947"/>
      <c r="AZ5" s="1969"/>
    </row>
    <row r="6" spans="2:59" ht="21" customHeight="1" x14ac:dyDescent="0.2">
      <c r="B6" s="970"/>
      <c r="C6" s="971"/>
      <c r="D6" s="971"/>
      <c r="E6" s="971"/>
      <c r="F6" s="971"/>
      <c r="G6" s="971"/>
      <c r="H6" s="971"/>
      <c r="I6" s="971"/>
      <c r="J6" s="971"/>
      <c r="K6" s="971"/>
      <c r="L6" s="972"/>
      <c r="M6" s="1979" t="s">
        <v>28</v>
      </c>
      <c r="N6" s="1980"/>
      <c r="O6" s="1980"/>
      <c r="P6" s="1980"/>
      <c r="Q6" s="1980"/>
      <c r="R6" s="1980"/>
      <c r="S6" s="1980"/>
      <c r="T6" s="1980"/>
      <c r="U6" s="1980"/>
      <c r="V6" s="1980"/>
      <c r="W6" s="1980"/>
      <c r="X6" s="1980"/>
      <c r="Y6" s="740"/>
      <c r="Z6" s="1977">
        <f>Tabelle1!H3</f>
        <v>0</v>
      </c>
      <c r="AA6" s="1977"/>
      <c r="AB6" s="1977"/>
      <c r="AC6" s="1977"/>
      <c r="AD6" s="1977"/>
      <c r="AE6" s="1977"/>
      <c r="AF6" s="1977"/>
      <c r="AG6" s="1977"/>
      <c r="AH6" s="1977"/>
      <c r="AI6" s="1977"/>
      <c r="AJ6" s="1977"/>
      <c r="AK6" s="1977"/>
      <c r="AL6" s="741"/>
      <c r="AM6" s="1981">
        <f>Tabelle1!I3</f>
        <v>0</v>
      </c>
      <c r="AN6" s="1981"/>
      <c r="AO6" s="741"/>
      <c r="AP6" s="1977">
        <f>Tabelle1!J3</f>
        <v>0</v>
      </c>
      <c r="AQ6" s="1977"/>
      <c r="AR6" s="1977"/>
      <c r="AS6" s="1977"/>
      <c r="AT6" s="1977"/>
      <c r="AU6" s="1977"/>
      <c r="AV6" s="1977"/>
      <c r="AW6" s="1977"/>
      <c r="AX6" s="1977"/>
      <c r="AY6" s="1977"/>
      <c r="AZ6" s="1978"/>
    </row>
    <row r="7" spans="2:59" ht="18" customHeight="1" x14ac:dyDescent="0.2">
      <c r="B7" s="1042" t="s">
        <v>292</v>
      </c>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942"/>
    </row>
    <row r="8" spans="2:59" s="4" customFormat="1" ht="12.75" customHeight="1" x14ac:dyDescent="0.2">
      <c r="B8" s="1960"/>
      <c r="C8" s="1948"/>
      <c r="D8" s="1948"/>
      <c r="E8" s="1948"/>
      <c r="F8" s="1948"/>
      <c r="G8" s="1948"/>
      <c r="H8" s="1948"/>
      <c r="I8" s="1948"/>
      <c r="J8" s="1948"/>
      <c r="K8" s="1948"/>
      <c r="L8" s="1948"/>
      <c r="M8" s="1948"/>
      <c r="N8" s="1948"/>
      <c r="O8" s="1948"/>
      <c r="P8" s="1948"/>
      <c r="Q8" s="1948"/>
      <c r="R8" s="1948"/>
      <c r="S8" s="1948"/>
      <c r="T8" s="1948"/>
      <c r="U8" s="1985"/>
      <c r="V8" s="1985"/>
      <c r="W8" s="1985"/>
      <c r="X8" s="1985"/>
      <c r="Y8" s="1985"/>
      <c r="Z8" s="1985"/>
      <c r="AA8" s="1985"/>
      <c r="AB8" s="1985"/>
      <c r="AC8" s="1985"/>
      <c r="AD8" s="1985"/>
      <c r="AE8" s="1985"/>
      <c r="AF8" s="1985"/>
      <c r="AG8" s="1985"/>
      <c r="AH8" s="1985" t="s">
        <v>772</v>
      </c>
      <c r="AI8" s="1985"/>
      <c r="AJ8" s="1985"/>
      <c r="AK8" s="1985"/>
      <c r="AL8" s="1985"/>
      <c r="AM8" s="1985"/>
      <c r="AN8" s="1985"/>
      <c r="AO8" s="1985"/>
      <c r="AP8" s="1985"/>
      <c r="AQ8" s="1985"/>
      <c r="AR8" s="1985" t="s">
        <v>7</v>
      </c>
      <c r="AS8" s="1985"/>
      <c r="AT8" s="1985"/>
      <c r="AU8" s="776" t="s">
        <v>236</v>
      </c>
      <c r="AV8" s="776"/>
      <c r="AW8" s="776"/>
      <c r="AX8" s="776"/>
      <c r="AY8" s="777"/>
      <c r="AZ8" s="206"/>
    </row>
    <row r="9" spans="2:59" s="6" customFormat="1" ht="15.75" customHeight="1" x14ac:dyDescent="0.2">
      <c r="B9" s="1945" t="s">
        <v>6</v>
      </c>
      <c r="C9" s="1944"/>
      <c r="D9" s="1944"/>
      <c r="E9" s="1943" t="s">
        <v>237</v>
      </c>
      <c r="F9" s="1943"/>
      <c r="G9" s="1943"/>
      <c r="H9" s="1943"/>
      <c r="I9" s="1943"/>
      <c r="J9" s="1943"/>
      <c r="K9" s="1943"/>
      <c r="L9" s="1943"/>
      <c r="M9" s="1943"/>
      <c r="N9" s="1943"/>
      <c r="O9" s="1943"/>
      <c r="P9" s="1943"/>
      <c r="Q9" s="1943"/>
      <c r="R9" s="1943"/>
      <c r="S9" s="1943"/>
      <c r="T9" s="1943"/>
      <c r="U9" s="1983" t="s">
        <v>199</v>
      </c>
      <c r="V9" s="1983"/>
      <c r="W9" s="1983"/>
      <c r="X9" s="1983"/>
      <c r="Y9" s="1983"/>
      <c r="Z9" s="1983"/>
      <c r="AA9" s="1983"/>
      <c r="AB9" s="1983"/>
      <c r="AC9" s="1983"/>
      <c r="AD9" s="1983"/>
      <c r="AE9" s="1983"/>
      <c r="AF9" s="1983"/>
      <c r="AG9" s="1983"/>
      <c r="AH9" s="1986" t="s">
        <v>773</v>
      </c>
      <c r="AI9" s="1986"/>
      <c r="AJ9" s="1986"/>
      <c r="AK9" s="1986" t="s">
        <v>774</v>
      </c>
      <c r="AL9" s="1986"/>
      <c r="AM9" s="1986"/>
      <c r="AN9" s="1986" t="s">
        <v>39</v>
      </c>
      <c r="AO9" s="1986"/>
      <c r="AP9" s="1986"/>
      <c r="AQ9" s="1986"/>
      <c r="AR9" s="1986" t="s">
        <v>8</v>
      </c>
      <c r="AS9" s="1986"/>
      <c r="AT9" s="1986"/>
      <c r="AU9" s="1944" t="s">
        <v>40</v>
      </c>
      <c r="AV9" s="1944"/>
      <c r="AW9" s="1944"/>
      <c r="AX9" s="1944"/>
      <c r="AY9" s="1946"/>
      <c r="AZ9" s="778"/>
    </row>
    <row r="10" spans="2:59" ht="18" customHeight="1" x14ac:dyDescent="0.2">
      <c r="B10" s="1939">
        <v>1</v>
      </c>
      <c r="C10" s="1940"/>
      <c r="D10" s="1940"/>
      <c r="E10" s="1982"/>
      <c r="F10" s="1955"/>
      <c r="G10" s="1955"/>
      <c r="H10" s="1955"/>
      <c r="I10" s="1955"/>
      <c r="J10" s="1955"/>
      <c r="K10" s="1955"/>
      <c r="L10" s="1955"/>
      <c r="M10" s="1955"/>
      <c r="N10" s="1955"/>
      <c r="O10" s="1955"/>
      <c r="P10" s="1955"/>
      <c r="Q10" s="1955"/>
      <c r="R10" s="1955"/>
      <c r="S10" s="1955"/>
      <c r="T10" s="1955"/>
      <c r="U10" s="1984"/>
      <c r="V10" s="1984"/>
      <c r="W10" s="1984"/>
      <c r="X10" s="1984"/>
      <c r="Y10" s="1984"/>
      <c r="Z10" s="1984"/>
      <c r="AA10" s="1984"/>
      <c r="AB10" s="1984"/>
      <c r="AC10" s="1984"/>
      <c r="AD10" s="1984"/>
      <c r="AE10" s="1984"/>
      <c r="AF10" s="1984"/>
      <c r="AG10" s="1984"/>
      <c r="AH10" s="2106"/>
      <c r="AI10" s="2106"/>
      <c r="AJ10" s="2106"/>
      <c r="AK10" s="2107"/>
      <c r="AL10" s="2107"/>
      <c r="AM10" s="2107"/>
      <c r="AN10" s="1961"/>
      <c r="AO10" s="1961"/>
      <c r="AP10" s="1961"/>
      <c r="AQ10" s="1961"/>
      <c r="AR10" s="1961"/>
      <c r="AS10" s="1961"/>
      <c r="AT10" s="1961"/>
      <c r="AU10" s="1866">
        <f>AN10*AR10/1000</f>
        <v>0</v>
      </c>
      <c r="AV10" s="1866"/>
      <c r="AW10" s="1866"/>
      <c r="AX10" s="1866"/>
      <c r="AY10" s="1867"/>
      <c r="AZ10" s="779"/>
    </row>
    <row r="11" spans="2:59" ht="18" customHeight="1" x14ac:dyDescent="0.2">
      <c r="B11" s="1939">
        <v>2</v>
      </c>
      <c r="C11" s="1940"/>
      <c r="D11" s="1940"/>
      <c r="E11" s="1955"/>
      <c r="F11" s="1955"/>
      <c r="G11" s="1955"/>
      <c r="H11" s="1955"/>
      <c r="I11" s="1955"/>
      <c r="J11" s="1955"/>
      <c r="K11" s="1955"/>
      <c r="L11" s="1955"/>
      <c r="M11" s="1955"/>
      <c r="N11" s="1955"/>
      <c r="O11" s="1955"/>
      <c r="P11" s="1955"/>
      <c r="Q11" s="1955"/>
      <c r="R11" s="1955"/>
      <c r="S11" s="1955"/>
      <c r="T11" s="1955"/>
      <c r="U11" s="1959"/>
      <c r="V11" s="1959"/>
      <c r="W11" s="1959"/>
      <c r="X11" s="1959"/>
      <c r="Y11" s="1959"/>
      <c r="Z11" s="1959"/>
      <c r="AA11" s="1959"/>
      <c r="AB11" s="1959"/>
      <c r="AC11" s="1959"/>
      <c r="AD11" s="1959"/>
      <c r="AE11" s="1959"/>
      <c r="AF11" s="1959"/>
      <c r="AG11" s="1959"/>
      <c r="AH11" s="2106"/>
      <c r="AI11" s="2106"/>
      <c r="AJ11" s="2106"/>
      <c r="AK11" s="2107"/>
      <c r="AL11" s="2107"/>
      <c r="AM11" s="2107"/>
      <c r="AN11" s="1961"/>
      <c r="AO11" s="1961"/>
      <c r="AP11" s="1961"/>
      <c r="AQ11" s="1961"/>
      <c r="AR11" s="1961"/>
      <c r="AS11" s="1961"/>
      <c r="AT11" s="1961"/>
      <c r="AU11" s="1866">
        <f>AN11*AR11/1000</f>
        <v>0</v>
      </c>
      <c r="AV11" s="1866"/>
      <c r="AW11" s="1866"/>
      <c r="AX11" s="1866"/>
      <c r="AY11" s="1867"/>
      <c r="AZ11" s="207"/>
    </row>
    <row r="12" spans="2:59" ht="18" customHeight="1" x14ac:dyDescent="0.2">
      <c r="B12" s="1939">
        <v>3</v>
      </c>
      <c r="C12" s="1940"/>
      <c r="D12" s="1940"/>
      <c r="E12" s="1955"/>
      <c r="F12" s="1955"/>
      <c r="G12" s="1955"/>
      <c r="H12" s="1955"/>
      <c r="I12" s="1955"/>
      <c r="J12" s="1955"/>
      <c r="K12" s="1955"/>
      <c r="L12" s="1955"/>
      <c r="M12" s="1955"/>
      <c r="N12" s="1955"/>
      <c r="O12" s="1955"/>
      <c r="P12" s="1955"/>
      <c r="Q12" s="1955"/>
      <c r="R12" s="1955"/>
      <c r="S12" s="1955"/>
      <c r="T12" s="1955"/>
      <c r="U12" s="1959"/>
      <c r="V12" s="1959"/>
      <c r="W12" s="1959"/>
      <c r="X12" s="1959"/>
      <c r="Y12" s="1959"/>
      <c r="Z12" s="1959"/>
      <c r="AA12" s="1959"/>
      <c r="AB12" s="1959"/>
      <c r="AC12" s="1959"/>
      <c r="AD12" s="1959"/>
      <c r="AE12" s="1959"/>
      <c r="AF12" s="1959"/>
      <c r="AG12" s="1959"/>
      <c r="AH12" s="2106"/>
      <c r="AI12" s="2106"/>
      <c r="AJ12" s="2106"/>
      <c r="AK12" s="2107"/>
      <c r="AL12" s="2107"/>
      <c r="AM12" s="2107"/>
      <c r="AN12" s="1961"/>
      <c r="AO12" s="1961"/>
      <c r="AP12" s="1961"/>
      <c r="AQ12" s="1961"/>
      <c r="AR12" s="1961"/>
      <c r="AS12" s="1961"/>
      <c r="AT12" s="1961"/>
      <c r="AU12" s="1866">
        <f>AN12*AR12/1000</f>
        <v>0</v>
      </c>
      <c r="AV12" s="1866"/>
      <c r="AW12" s="1866"/>
      <c r="AX12" s="1866"/>
      <c r="AY12" s="1867"/>
      <c r="AZ12" s="207"/>
    </row>
    <row r="13" spans="2:59" ht="18" customHeight="1" x14ac:dyDescent="0.2">
      <c r="B13" s="1939">
        <v>4</v>
      </c>
      <c r="C13" s="1940"/>
      <c r="D13" s="1940"/>
      <c r="E13" s="1955"/>
      <c r="F13" s="1955"/>
      <c r="G13" s="1955"/>
      <c r="H13" s="1955"/>
      <c r="I13" s="1955"/>
      <c r="J13" s="1955"/>
      <c r="K13" s="1955"/>
      <c r="L13" s="1955"/>
      <c r="M13" s="1955"/>
      <c r="N13" s="1955"/>
      <c r="O13" s="1955"/>
      <c r="P13" s="1955"/>
      <c r="Q13" s="1955"/>
      <c r="R13" s="1955"/>
      <c r="S13" s="1955"/>
      <c r="T13" s="1955"/>
      <c r="U13" s="1959"/>
      <c r="V13" s="1959"/>
      <c r="W13" s="1959"/>
      <c r="X13" s="1959"/>
      <c r="Y13" s="1959"/>
      <c r="Z13" s="1959"/>
      <c r="AA13" s="1959"/>
      <c r="AB13" s="1959"/>
      <c r="AC13" s="1959"/>
      <c r="AD13" s="1959"/>
      <c r="AE13" s="1959"/>
      <c r="AF13" s="1959"/>
      <c r="AG13" s="1959"/>
      <c r="AH13" s="2106"/>
      <c r="AI13" s="2106"/>
      <c r="AJ13" s="2106"/>
      <c r="AK13" s="2107"/>
      <c r="AL13" s="2107"/>
      <c r="AM13" s="2107"/>
      <c r="AN13" s="1961"/>
      <c r="AO13" s="1961"/>
      <c r="AP13" s="1961"/>
      <c r="AQ13" s="1961"/>
      <c r="AR13" s="1961"/>
      <c r="AS13" s="1961"/>
      <c r="AT13" s="1961"/>
      <c r="AU13" s="1866">
        <f>AN13*AR13/1000</f>
        <v>0</v>
      </c>
      <c r="AV13" s="1866"/>
      <c r="AW13" s="1866"/>
      <c r="AX13" s="1866"/>
      <c r="AY13" s="1867"/>
      <c r="AZ13" s="780"/>
    </row>
    <row r="14" spans="2:59" s="1" customFormat="1" ht="18" customHeight="1" x14ac:dyDescent="0.2">
      <c r="B14" s="1956" t="s">
        <v>41</v>
      </c>
      <c r="C14" s="1957"/>
      <c r="D14" s="1957"/>
      <c r="E14" s="1957"/>
      <c r="F14" s="1957"/>
      <c r="G14" s="1957"/>
      <c r="H14" s="1957"/>
      <c r="I14" s="1957"/>
      <c r="J14" s="1957"/>
      <c r="K14" s="1957"/>
      <c r="L14" s="1957"/>
      <c r="M14" s="1957"/>
      <c r="N14" s="1957"/>
      <c r="O14" s="1957"/>
      <c r="P14" s="1957"/>
      <c r="Q14" s="1957"/>
      <c r="R14" s="1957"/>
      <c r="S14" s="1957"/>
      <c r="T14" s="1957"/>
      <c r="U14" s="1957"/>
      <c r="V14" s="1957"/>
      <c r="W14" s="1957"/>
      <c r="X14" s="1957"/>
      <c r="Y14" s="1957"/>
      <c r="Z14" s="1957"/>
      <c r="AA14" s="1957"/>
      <c r="AB14" s="1957"/>
      <c r="AC14" s="1957"/>
      <c r="AD14" s="1957"/>
      <c r="AE14" s="1957"/>
      <c r="AF14" s="1957"/>
      <c r="AG14" s="1957"/>
      <c r="AH14" s="1957"/>
      <c r="AI14" s="1957"/>
      <c r="AJ14" s="1957"/>
      <c r="AK14" s="1957"/>
      <c r="AL14" s="1957"/>
      <c r="AM14" s="1957"/>
      <c r="AN14" s="1957"/>
      <c r="AO14" s="1957"/>
      <c r="AP14" s="1957"/>
      <c r="AQ14" s="1957"/>
      <c r="AR14" s="1957"/>
      <c r="AS14" s="1957"/>
      <c r="AT14" s="1957"/>
      <c r="AU14" s="1868">
        <f>SUM(AU10:AY13)</f>
        <v>0</v>
      </c>
      <c r="AV14" s="1868"/>
      <c r="AW14" s="1868"/>
      <c r="AX14" s="1868"/>
      <c r="AY14" s="1869"/>
      <c r="AZ14" s="781"/>
    </row>
    <row r="15" spans="2:59" ht="18" customHeight="1" x14ac:dyDescent="0.2">
      <c r="B15" s="1042" t="s">
        <v>24</v>
      </c>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942"/>
    </row>
    <row r="16" spans="2:59" s="4" customFormat="1" ht="12.75" customHeight="1" x14ac:dyDescent="0.25">
      <c r="B16" s="1960"/>
      <c r="C16" s="1948"/>
      <c r="D16" s="1948"/>
      <c r="E16" s="1948"/>
      <c r="F16" s="1948"/>
      <c r="G16" s="1948"/>
      <c r="H16" s="1948"/>
      <c r="I16" s="1948"/>
      <c r="J16" s="1948"/>
      <c r="K16" s="1948"/>
      <c r="L16" s="1948"/>
      <c r="M16" s="1948"/>
      <c r="N16" s="1948"/>
      <c r="O16" s="1948"/>
      <c r="P16" s="1948"/>
      <c r="Q16" s="1948"/>
      <c r="R16" s="1948"/>
      <c r="S16" s="1948"/>
      <c r="T16" s="1948"/>
      <c r="U16" s="1951"/>
      <c r="V16" s="1951"/>
      <c r="W16" s="1951"/>
      <c r="X16" s="1951"/>
      <c r="Y16" s="1951"/>
      <c r="Z16" s="1951"/>
      <c r="AA16" s="1951"/>
      <c r="AB16" s="1951"/>
      <c r="AC16" s="1951"/>
      <c r="AD16" s="1951"/>
      <c r="AE16" s="1951"/>
      <c r="AF16" s="1951"/>
      <c r="AG16" s="1951"/>
      <c r="AH16" s="1948" t="s">
        <v>239</v>
      </c>
      <c r="AI16" s="1948"/>
      <c r="AJ16" s="1948"/>
      <c r="AK16" s="1948"/>
      <c r="AL16" s="1948"/>
      <c r="AM16" s="1948" t="s">
        <v>186</v>
      </c>
      <c r="AN16" s="1948"/>
      <c r="AO16" s="1948"/>
      <c r="AP16" s="1948"/>
      <c r="AQ16" s="1948" t="s">
        <v>7</v>
      </c>
      <c r="AR16" s="1948"/>
      <c r="AS16" s="1948"/>
      <c r="AT16" s="1948"/>
      <c r="AU16" s="1949" t="s">
        <v>236</v>
      </c>
      <c r="AV16" s="1949"/>
      <c r="AW16" s="1949"/>
      <c r="AX16" s="1949"/>
      <c r="AY16" s="1950"/>
      <c r="AZ16" s="206"/>
    </row>
    <row r="17" spans="1:62" s="6" customFormat="1" ht="14.25" customHeight="1" x14ac:dyDescent="0.2">
      <c r="B17" s="1945" t="s">
        <v>6</v>
      </c>
      <c r="C17" s="1944"/>
      <c r="D17" s="1944"/>
      <c r="E17" s="1943" t="s">
        <v>237</v>
      </c>
      <c r="F17" s="1943"/>
      <c r="G17" s="1943"/>
      <c r="H17" s="1943"/>
      <c r="I17" s="1943"/>
      <c r="J17" s="1943"/>
      <c r="K17" s="1943"/>
      <c r="L17" s="1943"/>
      <c r="M17" s="1943"/>
      <c r="N17" s="1943"/>
      <c r="O17" s="1943"/>
      <c r="P17" s="1943"/>
      <c r="Q17" s="1943"/>
      <c r="R17" s="1943"/>
      <c r="S17" s="1943"/>
      <c r="T17" s="1943"/>
      <c r="U17" s="1947" t="s">
        <v>199</v>
      </c>
      <c r="V17" s="1947"/>
      <c r="W17" s="1947"/>
      <c r="X17" s="1947"/>
      <c r="Y17" s="1947"/>
      <c r="Z17" s="1947"/>
      <c r="AA17" s="1947"/>
      <c r="AB17" s="1947"/>
      <c r="AC17" s="1947"/>
      <c r="AD17" s="1947"/>
      <c r="AE17" s="1947"/>
      <c r="AF17" s="1947"/>
      <c r="AG17" s="1947"/>
      <c r="AH17" s="1958" t="s">
        <v>238</v>
      </c>
      <c r="AI17" s="1958"/>
      <c r="AJ17" s="1958"/>
      <c r="AK17" s="1958"/>
      <c r="AL17" s="1958"/>
      <c r="AM17" s="1944" t="s">
        <v>9</v>
      </c>
      <c r="AN17" s="1944"/>
      <c r="AO17" s="1944"/>
      <c r="AP17" s="1944"/>
      <c r="AQ17" s="1944" t="s">
        <v>8</v>
      </c>
      <c r="AR17" s="1944"/>
      <c r="AS17" s="1944"/>
      <c r="AT17" s="1944"/>
      <c r="AU17" s="1944" t="s">
        <v>9</v>
      </c>
      <c r="AV17" s="1944"/>
      <c r="AW17" s="1944"/>
      <c r="AX17" s="1944"/>
      <c r="AY17" s="1946"/>
      <c r="AZ17" s="778"/>
    </row>
    <row r="18" spans="1:62" ht="18" customHeight="1" x14ac:dyDescent="0.2">
      <c r="B18" s="1939">
        <v>1</v>
      </c>
      <c r="C18" s="1940"/>
      <c r="D18" s="1940"/>
      <c r="E18" s="1982"/>
      <c r="F18" s="1955"/>
      <c r="G18" s="1955"/>
      <c r="H18" s="1955"/>
      <c r="I18" s="1955"/>
      <c r="J18" s="1955"/>
      <c r="K18" s="1955"/>
      <c r="L18" s="1955"/>
      <c r="M18" s="1955"/>
      <c r="N18" s="1955"/>
      <c r="O18" s="1955"/>
      <c r="P18" s="1955"/>
      <c r="Q18" s="1955"/>
      <c r="R18" s="1955"/>
      <c r="S18" s="1955"/>
      <c r="T18" s="1955"/>
      <c r="U18" s="1954"/>
      <c r="V18" s="1952"/>
      <c r="W18" s="1952"/>
      <c r="X18" s="1952"/>
      <c r="Y18" s="1952"/>
      <c r="Z18" s="1952"/>
      <c r="AA18" s="1952"/>
      <c r="AB18" s="1952"/>
      <c r="AC18" s="1952"/>
      <c r="AD18" s="1952"/>
      <c r="AE18" s="1952"/>
      <c r="AF18" s="1952"/>
      <c r="AG18" s="1952"/>
      <c r="AH18" s="1953"/>
      <c r="AI18" s="1953"/>
      <c r="AJ18" s="1953"/>
      <c r="AK18" s="1953"/>
      <c r="AL18" s="1953"/>
      <c r="AM18" s="1941"/>
      <c r="AN18" s="1941"/>
      <c r="AO18" s="1941"/>
      <c r="AP18" s="1941"/>
      <c r="AQ18" s="1989"/>
      <c r="AR18" s="1989"/>
      <c r="AS18" s="1989"/>
      <c r="AT18" s="1989"/>
      <c r="AU18" s="1866">
        <f>S_WR1*AQ18</f>
        <v>0</v>
      </c>
      <c r="AV18" s="1866"/>
      <c r="AW18" s="1866"/>
      <c r="AX18" s="1866"/>
      <c r="AY18" s="1867"/>
      <c r="AZ18" s="779"/>
      <c r="BA18" s="1"/>
      <c r="BB18" s="11">
        <v>1</v>
      </c>
      <c r="BC18" s="12">
        <f>IF(AH18="L-N",1,IF(AH18="L-L",2,3))</f>
        <v>3</v>
      </c>
    </row>
    <row r="19" spans="1:62" ht="18" customHeight="1" x14ac:dyDescent="0.2">
      <c r="B19" s="1939">
        <v>2</v>
      </c>
      <c r="C19" s="1940"/>
      <c r="D19" s="1940"/>
      <c r="E19" s="1955"/>
      <c r="F19" s="1955"/>
      <c r="G19" s="1955"/>
      <c r="H19" s="1955"/>
      <c r="I19" s="1955"/>
      <c r="J19" s="1955"/>
      <c r="K19" s="1955"/>
      <c r="L19" s="1955"/>
      <c r="M19" s="1955"/>
      <c r="N19" s="1955"/>
      <c r="O19" s="1955"/>
      <c r="P19" s="1955"/>
      <c r="Q19" s="1955"/>
      <c r="R19" s="1955"/>
      <c r="S19" s="1955"/>
      <c r="T19" s="1955"/>
      <c r="U19" s="1952"/>
      <c r="V19" s="1952"/>
      <c r="W19" s="1952"/>
      <c r="X19" s="1952"/>
      <c r="Y19" s="1952"/>
      <c r="Z19" s="1952"/>
      <c r="AA19" s="1952"/>
      <c r="AB19" s="1952"/>
      <c r="AC19" s="1952"/>
      <c r="AD19" s="1952"/>
      <c r="AE19" s="1952"/>
      <c r="AF19" s="1952"/>
      <c r="AG19" s="1952"/>
      <c r="AH19" s="1953"/>
      <c r="AI19" s="1953"/>
      <c r="AJ19" s="1953"/>
      <c r="AK19" s="1953"/>
      <c r="AL19" s="1953"/>
      <c r="AM19" s="1941"/>
      <c r="AN19" s="1941"/>
      <c r="AO19" s="1941"/>
      <c r="AP19" s="1941"/>
      <c r="AQ19" s="1989"/>
      <c r="AR19" s="1989"/>
      <c r="AS19" s="1989"/>
      <c r="AT19" s="1989"/>
      <c r="AU19" s="1866">
        <f>S_WR2*AQ19</f>
        <v>0</v>
      </c>
      <c r="AV19" s="1866"/>
      <c r="AW19" s="1866"/>
      <c r="AX19" s="1866"/>
      <c r="AY19" s="1867"/>
      <c r="AZ19" s="207"/>
      <c r="BA19" s="1"/>
      <c r="BB19" s="11">
        <v>2</v>
      </c>
      <c r="BC19" s="12">
        <f>IF(AH19="L-N",1,IF(AH19="L-L",2,3))</f>
        <v>3</v>
      </c>
    </row>
    <row r="20" spans="1:62" ht="18" customHeight="1" x14ac:dyDescent="0.2">
      <c r="B20" s="1939">
        <v>3</v>
      </c>
      <c r="C20" s="1940"/>
      <c r="D20" s="1940"/>
      <c r="E20" s="1955"/>
      <c r="F20" s="1955"/>
      <c r="G20" s="1955"/>
      <c r="H20" s="1955"/>
      <c r="I20" s="1955"/>
      <c r="J20" s="1955"/>
      <c r="K20" s="1955"/>
      <c r="L20" s="1955"/>
      <c r="M20" s="1955"/>
      <c r="N20" s="1955"/>
      <c r="O20" s="1955"/>
      <c r="P20" s="1955"/>
      <c r="Q20" s="1955"/>
      <c r="R20" s="1955"/>
      <c r="S20" s="1955"/>
      <c r="T20" s="1955"/>
      <c r="U20" s="1952"/>
      <c r="V20" s="1952"/>
      <c r="W20" s="1952"/>
      <c r="X20" s="1952"/>
      <c r="Y20" s="1952"/>
      <c r="Z20" s="1952"/>
      <c r="AA20" s="1952"/>
      <c r="AB20" s="1952"/>
      <c r="AC20" s="1952"/>
      <c r="AD20" s="1952"/>
      <c r="AE20" s="1952"/>
      <c r="AF20" s="1952"/>
      <c r="AG20" s="1952"/>
      <c r="AH20" s="1953"/>
      <c r="AI20" s="1953"/>
      <c r="AJ20" s="1953"/>
      <c r="AK20" s="1953"/>
      <c r="AL20" s="1953"/>
      <c r="AM20" s="1941"/>
      <c r="AN20" s="1941"/>
      <c r="AO20" s="1941"/>
      <c r="AP20" s="1941"/>
      <c r="AQ20" s="1989"/>
      <c r="AR20" s="1989"/>
      <c r="AS20" s="1989"/>
      <c r="AT20" s="1989"/>
      <c r="AU20" s="1866">
        <f>S_WR3*AQ20</f>
        <v>0</v>
      </c>
      <c r="AV20" s="1866"/>
      <c r="AW20" s="1866"/>
      <c r="AX20" s="1866"/>
      <c r="AY20" s="1867"/>
      <c r="AZ20" s="207"/>
      <c r="BA20" s="1"/>
      <c r="BB20" s="11">
        <v>3</v>
      </c>
      <c r="BC20" s="12">
        <f>IF(AH20="L-N",1,IF(AH20="L-L",2,3))</f>
        <v>3</v>
      </c>
    </row>
    <row r="21" spans="1:62" ht="18" customHeight="1" x14ac:dyDescent="0.2">
      <c r="B21" s="1939">
        <v>4</v>
      </c>
      <c r="C21" s="1940"/>
      <c r="D21" s="1940"/>
      <c r="E21" s="1955"/>
      <c r="F21" s="1955"/>
      <c r="G21" s="1955"/>
      <c r="H21" s="1955"/>
      <c r="I21" s="1955"/>
      <c r="J21" s="1955"/>
      <c r="K21" s="1955"/>
      <c r="L21" s="1955"/>
      <c r="M21" s="1955"/>
      <c r="N21" s="1955"/>
      <c r="O21" s="1955"/>
      <c r="P21" s="1955"/>
      <c r="Q21" s="1955"/>
      <c r="R21" s="1955"/>
      <c r="S21" s="1955"/>
      <c r="T21" s="1955"/>
      <c r="U21" s="1952"/>
      <c r="V21" s="1952"/>
      <c r="W21" s="1952"/>
      <c r="X21" s="1952"/>
      <c r="Y21" s="1952"/>
      <c r="Z21" s="1952"/>
      <c r="AA21" s="1952"/>
      <c r="AB21" s="1952"/>
      <c r="AC21" s="1952"/>
      <c r="AD21" s="1952"/>
      <c r="AE21" s="1952"/>
      <c r="AF21" s="1952"/>
      <c r="AG21" s="1952"/>
      <c r="AH21" s="1953"/>
      <c r="AI21" s="1953"/>
      <c r="AJ21" s="1953"/>
      <c r="AK21" s="1953"/>
      <c r="AL21" s="1953"/>
      <c r="AM21" s="1941"/>
      <c r="AN21" s="1941"/>
      <c r="AO21" s="1941"/>
      <c r="AP21" s="1941"/>
      <c r="AQ21" s="1989"/>
      <c r="AR21" s="1989"/>
      <c r="AS21" s="1989"/>
      <c r="AT21" s="1989"/>
      <c r="AU21" s="1866">
        <f>S_WR4*AQ21</f>
        <v>0</v>
      </c>
      <c r="AV21" s="1866"/>
      <c r="AW21" s="1866"/>
      <c r="AX21" s="1866"/>
      <c r="AY21" s="1867"/>
      <c r="AZ21" s="780"/>
      <c r="BB21" s="11">
        <v>4</v>
      </c>
      <c r="BC21" s="12">
        <f>IF(AH21="L-N",1,IF(AH21="L-L",2,3))</f>
        <v>3</v>
      </c>
    </row>
    <row r="22" spans="1:62" s="1" customFormat="1" ht="18" customHeight="1" x14ac:dyDescent="0.2">
      <c r="B22" s="1956" t="s">
        <v>10</v>
      </c>
      <c r="C22" s="1957"/>
      <c r="D22" s="1957"/>
      <c r="E22" s="1957"/>
      <c r="F22" s="1957"/>
      <c r="G22" s="1957"/>
      <c r="H22" s="1957"/>
      <c r="I22" s="1957"/>
      <c r="J22" s="1957"/>
      <c r="K22" s="1957"/>
      <c r="L22" s="1957"/>
      <c r="M22" s="1957"/>
      <c r="N22" s="1957"/>
      <c r="O22" s="1957"/>
      <c r="P22" s="1957"/>
      <c r="Q22" s="1957"/>
      <c r="R22" s="1957"/>
      <c r="S22" s="1957"/>
      <c r="T22" s="1957"/>
      <c r="U22" s="1957"/>
      <c r="V22" s="1957"/>
      <c r="W22" s="1957"/>
      <c r="X22" s="1957"/>
      <c r="Y22" s="1957"/>
      <c r="Z22" s="1957"/>
      <c r="AA22" s="1957"/>
      <c r="AB22" s="1957"/>
      <c r="AC22" s="1957"/>
      <c r="AD22" s="1957"/>
      <c r="AE22" s="1957"/>
      <c r="AF22" s="1957"/>
      <c r="AG22" s="1957"/>
      <c r="AH22" s="1957"/>
      <c r="AI22" s="1957"/>
      <c r="AJ22" s="1957"/>
      <c r="AK22" s="1957"/>
      <c r="AL22" s="1957"/>
      <c r="AM22" s="1957"/>
      <c r="AN22" s="1957"/>
      <c r="AO22" s="1957"/>
      <c r="AP22" s="1957"/>
      <c r="AQ22" s="1957"/>
      <c r="AR22" s="1957"/>
      <c r="AS22" s="1957"/>
      <c r="AT22" s="1957"/>
      <c r="AU22" s="1868">
        <f>SUM(AU18:AY21)</f>
        <v>0</v>
      </c>
      <c r="AV22" s="1868"/>
      <c r="AW22" s="1868"/>
      <c r="AX22" s="1868"/>
      <c r="AY22" s="1869"/>
      <c r="AZ22" s="781"/>
      <c r="BA22" s="1" t="s">
        <v>121</v>
      </c>
      <c r="BB22" s="38">
        <f>SUM(AQ18:AT21)</f>
        <v>0</v>
      </c>
    </row>
    <row r="23" spans="1:62" ht="18" customHeight="1" x14ac:dyDescent="0.2">
      <c r="B23" s="1042" t="s">
        <v>197</v>
      </c>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c r="AR23" s="1043"/>
      <c r="AS23" s="1043"/>
      <c r="AT23" s="1043"/>
      <c r="AU23" s="1043"/>
      <c r="AV23" s="1043"/>
      <c r="AW23" s="1043"/>
      <c r="AX23" s="1043"/>
      <c r="AY23" s="1043"/>
      <c r="AZ23" s="1942"/>
    </row>
    <row r="24" spans="1:62" ht="3" customHeight="1" x14ac:dyDescent="0.2">
      <c r="B24" s="2030"/>
      <c r="C24" s="2031"/>
      <c r="D24" s="2031"/>
      <c r="E24" s="2031"/>
      <c r="F24" s="2031"/>
      <c r="G24" s="2031"/>
      <c r="H24" s="2031"/>
      <c r="I24" s="2031"/>
      <c r="J24" s="2031"/>
      <c r="K24" s="2031"/>
      <c r="L24" s="2031"/>
      <c r="M24" s="2031"/>
      <c r="N24" s="2031"/>
      <c r="O24" s="2031"/>
      <c r="P24" s="2031"/>
      <c r="Q24" s="2031"/>
      <c r="R24" s="2031"/>
      <c r="S24" s="2031"/>
      <c r="T24" s="2031"/>
      <c r="U24" s="2031"/>
      <c r="V24" s="2031"/>
      <c r="W24" s="2031"/>
      <c r="X24" s="2031"/>
      <c r="Y24" s="2031"/>
      <c r="Z24" s="2031"/>
      <c r="AA24" s="2031"/>
      <c r="AB24" s="2031"/>
      <c r="AC24" s="2031"/>
      <c r="AD24" s="2031"/>
      <c r="AE24" s="2031"/>
      <c r="AF24" s="2031"/>
      <c r="AG24" s="2031"/>
      <c r="AH24" s="2031"/>
      <c r="AI24" s="2031"/>
      <c r="AJ24" s="2031"/>
      <c r="AK24" s="2031"/>
      <c r="AL24" s="2031"/>
      <c r="AM24" s="2031"/>
      <c r="AN24" s="2031"/>
      <c r="AO24" s="2031"/>
      <c r="AP24" s="2031"/>
      <c r="AQ24" s="2031"/>
      <c r="AR24" s="2031"/>
      <c r="AS24" s="2031"/>
      <c r="AT24" s="2031"/>
      <c r="AU24" s="2031"/>
      <c r="AV24" s="2031"/>
      <c r="AW24" s="2031"/>
      <c r="AX24" s="2031"/>
      <c r="AY24" s="2031"/>
      <c r="AZ24" s="2032"/>
    </row>
    <row r="25" spans="1:62" ht="14.25" customHeight="1" x14ac:dyDescent="0.3">
      <c r="B25" s="2044"/>
      <c r="C25" s="1988"/>
      <c r="D25" s="1988"/>
      <c r="E25" s="1988"/>
      <c r="F25" s="1988"/>
      <c r="G25" s="1988"/>
      <c r="H25" s="1988"/>
      <c r="I25" s="1988"/>
      <c r="J25" s="1988"/>
      <c r="K25" s="1988"/>
      <c r="L25" s="1988"/>
      <c r="M25" s="1988"/>
      <c r="N25" s="1988"/>
      <c r="O25" s="1988"/>
      <c r="P25" s="1988"/>
      <c r="Q25" s="1988"/>
      <c r="R25" s="1988"/>
      <c r="S25" s="1988"/>
      <c r="T25" s="1988"/>
      <c r="U25" s="2075" t="s">
        <v>202</v>
      </c>
      <c r="V25" s="2075"/>
      <c r="W25" s="2075"/>
      <c r="X25" s="2076"/>
      <c r="Y25" s="2042"/>
      <c r="Z25" s="2049" t="s">
        <v>214</v>
      </c>
      <c r="AA25" s="2049"/>
      <c r="AB25" s="2049"/>
      <c r="AC25" s="2086"/>
      <c r="AD25" s="2046" t="s">
        <v>201</v>
      </c>
      <c r="AE25" s="2046"/>
      <c r="AF25" s="2046"/>
      <c r="AG25" s="2047"/>
      <c r="AH25" s="2027"/>
      <c r="AI25" s="2048" t="s">
        <v>210</v>
      </c>
      <c r="AJ25" s="2048"/>
      <c r="AK25" s="2048"/>
      <c r="AL25" s="2028"/>
      <c r="AM25" s="2034" t="s">
        <v>204</v>
      </c>
      <c r="AN25" s="2034"/>
      <c r="AO25" s="2034"/>
      <c r="AP25" s="2034"/>
      <c r="AQ25" s="2035"/>
      <c r="AR25" s="2088" t="s">
        <v>216</v>
      </c>
      <c r="AS25" s="2088"/>
      <c r="AT25" s="2088"/>
      <c r="AU25" s="2042"/>
      <c r="AV25" s="2048" t="s">
        <v>213</v>
      </c>
      <c r="AW25" s="2048"/>
      <c r="AX25" s="2048"/>
      <c r="AY25" s="2048"/>
      <c r="AZ25" s="201"/>
    </row>
    <row r="26" spans="1:62" ht="17.25" customHeight="1" x14ac:dyDescent="0.2">
      <c r="B26" s="1945" t="s">
        <v>6</v>
      </c>
      <c r="C26" s="1944"/>
      <c r="D26" s="1944"/>
      <c r="E26" s="1943" t="s">
        <v>199</v>
      </c>
      <c r="F26" s="1943"/>
      <c r="G26" s="1943"/>
      <c r="H26" s="1943"/>
      <c r="I26" s="1943"/>
      <c r="J26" s="1943"/>
      <c r="K26" s="1943"/>
      <c r="L26" s="1943"/>
      <c r="M26" s="1943"/>
      <c r="N26" s="1943"/>
      <c r="O26" s="1943"/>
      <c r="P26" s="1943"/>
      <c r="Q26" s="1943"/>
      <c r="R26" s="1943"/>
      <c r="S26" s="1943"/>
      <c r="T26" s="1943"/>
      <c r="U26" s="2038" t="s">
        <v>200</v>
      </c>
      <c r="V26" s="2038"/>
      <c r="W26" s="2038"/>
      <c r="X26" s="2039"/>
      <c r="Y26" s="2043"/>
      <c r="Z26" s="2033" t="s">
        <v>212</v>
      </c>
      <c r="AA26" s="2033"/>
      <c r="AB26" s="2033"/>
      <c r="AC26" s="2087"/>
      <c r="AD26" s="2040" t="s">
        <v>200</v>
      </c>
      <c r="AE26" s="2040"/>
      <c r="AF26" s="2040"/>
      <c r="AG26" s="2041"/>
      <c r="AH26" s="1991"/>
      <c r="AI26" s="2026" t="s">
        <v>211</v>
      </c>
      <c r="AJ26" s="2026"/>
      <c r="AK26" s="2026"/>
      <c r="AL26" s="2029"/>
      <c r="AM26" s="2040" t="s">
        <v>203</v>
      </c>
      <c r="AN26" s="2040"/>
      <c r="AO26" s="2040"/>
      <c r="AP26" s="2040"/>
      <c r="AQ26" s="2041"/>
      <c r="AR26" s="2089" t="s">
        <v>217</v>
      </c>
      <c r="AS26" s="2089"/>
      <c r="AT26" s="2089"/>
      <c r="AU26" s="2043"/>
      <c r="AV26" s="2083" t="s">
        <v>215</v>
      </c>
      <c r="AW26" s="2083"/>
      <c r="AX26" s="2083"/>
      <c r="AY26" s="2083"/>
      <c r="AZ26" s="202"/>
    </row>
    <row r="27" spans="1:62" ht="17.25" customHeight="1" x14ac:dyDescent="0.2">
      <c r="B27" s="1939">
        <v>1</v>
      </c>
      <c r="C27" s="1940"/>
      <c r="D27" s="1940"/>
      <c r="E27" s="2025" t="str">
        <f>IF(U18="","",U18)</f>
        <v/>
      </c>
      <c r="F27" s="2025"/>
      <c r="G27" s="2025"/>
      <c r="H27" s="2025"/>
      <c r="I27" s="2025"/>
      <c r="J27" s="2025"/>
      <c r="K27" s="2025"/>
      <c r="L27" s="2025"/>
      <c r="M27" s="2025"/>
      <c r="N27" s="2025"/>
      <c r="O27" s="2025"/>
      <c r="P27" s="2025"/>
      <c r="Q27" s="2025"/>
      <c r="R27" s="2025"/>
      <c r="S27" s="2025"/>
      <c r="T27" s="2025"/>
      <c r="U27" s="2036"/>
      <c r="V27" s="2036"/>
      <c r="W27" s="2036"/>
      <c r="X27" s="2037"/>
      <c r="Y27" s="205"/>
      <c r="Z27" s="2045"/>
      <c r="AA27" s="2045"/>
      <c r="AB27" s="2045"/>
      <c r="AC27" s="782"/>
      <c r="AD27" s="2000"/>
      <c r="AE27" s="2000"/>
      <c r="AF27" s="2000"/>
      <c r="AG27" s="2001"/>
      <c r="AH27" s="203"/>
      <c r="AI27" s="2077"/>
      <c r="AJ27" s="2077"/>
      <c r="AK27" s="2077"/>
      <c r="AL27" s="783"/>
      <c r="AM27" s="2000"/>
      <c r="AN27" s="2000"/>
      <c r="AO27" s="2000"/>
      <c r="AP27" s="2000"/>
      <c r="AQ27" s="2001"/>
      <c r="AR27" s="2085"/>
      <c r="AS27" s="2085"/>
      <c r="AT27" s="2085"/>
      <c r="AU27" s="203"/>
      <c r="AV27" s="2084"/>
      <c r="AW27" s="2084"/>
      <c r="AX27" s="2084"/>
      <c r="AY27" s="2084"/>
      <c r="AZ27" s="204"/>
    </row>
    <row r="28" spans="1:62" ht="17.25" customHeight="1" x14ac:dyDescent="0.2">
      <c r="B28" s="1939">
        <v>2</v>
      </c>
      <c r="C28" s="1940"/>
      <c r="D28" s="1940"/>
      <c r="E28" s="2025" t="str">
        <f>IF(U19="","",U19)</f>
        <v/>
      </c>
      <c r="F28" s="2025"/>
      <c r="G28" s="2025"/>
      <c r="H28" s="2025"/>
      <c r="I28" s="2025"/>
      <c r="J28" s="2025"/>
      <c r="K28" s="2025"/>
      <c r="L28" s="2025"/>
      <c r="M28" s="2025"/>
      <c r="N28" s="2025"/>
      <c r="O28" s="2025"/>
      <c r="P28" s="2025"/>
      <c r="Q28" s="2025"/>
      <c r="R28" s="2025"/>
      <c r="S28" s="2025"/>
      <c r="T28" s="2025"/>
      <c r="U28" s="2036"/>
      <c r="V28" s="2036"/>
      <c r="W28" s="2036"/>
      <c r="X28" s="2037"/>
      <c r="Y28" s="205"/>
      <c r="Z28" s="2045"/>
      <c r="AA28" s="2045"/>
      <c r="AB28" s="2045"/>
      <c r="AC28" s="782"/>
      <c r="AD28" s="2000"/>
      <c r="AE28" s="2000"/>
      <c r="AF28" s="2000"/>
      <c r="AG28" s="2001"/>
      <c r="AH28" s="203"/>
      <c r="AI28" s="2077"/>
      <c r="AJ28" s="2077"/>
      <c r="AK28" s="2077"/>
      <c r="AL28" s="783"/>
      <c r="AM28" s="2000"/>
      <c r="AN28" s="2000"/>
      <c r="AO28" s="2000"/>
      <c r="AP28" s="2000"/>
      <c r="AQ28" s="2001"/>
      <c r="AR28" s="2085"/>
      <c r="AS28" s="2085"/>
      <c r="AT28" s="2085"/>
      <c r="AU28" s="203"/>
      <c r="AV28" s="2084"/>
      <c r="AW28" s="2084"/>
      <c r="AX28" s="2084"/>
      <c r="AY28" s="2084"/>
      <c r="AZ28" s="204"/>
    </row>
    <row r="29" spans="1:62" ht="17.25" customHeight="1" x14ac:dyDescent="0.2">
      <c r="B29" s="1939">
        <v>3</v>
      </c>
      <c r="C29" s="1940"/>
      <c r="D29" s="1940"/>
      <c r="E29" s="2025" t="str">
        <f>IF(U20="","",U20)</f>
        <v/>
      </c>
      <c r="F29" s="2025"/>
      <c r="G29" s="2025"/>
      <c r="H29" s="2025"/>
      <c r="I29" s="2025"/>
      <c r="J29" s="2025"/>
      <c r="K29" s="2025"/>
      <c r="L29" s="2025"/>
      <c r="M29" s="2025"/>
      <c r="N29" s="2025"/>
      <c r="O29" s="2025"/>
      <c r="P29" s="2025"/>
      <c r="Q29" s="2025"/>
      <c r="R29" s="2025"/>
      <c r="S29" s="2025"/>
      <c r="T29" s="2025"/>
      <c r="U29" s="2036"/>
      <c r="V29" s="2036"/>
      <c r="W29" s="2036"/>
      <c r="X29" s="2037"/>
      <c r="Y29" s="205"/>
      <c r="Z29" s="2045"/>
      <c r="AA29" s="2045"/>
      <c r="AB29" s="2045"/>
      <c r="AC29" s="782"/>
      <c r="AD29" s="2000"/>
      <c r="AE29" s="2000"/>
      <c r="AF29" s="2000"/>
      <c r="AG29" s="2001"/>
      <c r="AH29" s="203"/>
      <c r="AI29" s="2077"/>
      <c r="AJ29" s="2077"/>
      <c r="AK29" s="2077"/>
      <c r="AL29" s="783"/>
      <c r="AM29" s="2000"/>
      <c r="AN29" s="2000"/>
      <c r="AO29" s="2000"/>
      <c r="AP29" s="2000"/>
      <c r="AQ29" s="2001"/>
      <c r="AR29" s="2085"/>
      <c r="AS29" s="2085"/>
      <c r="AT29" s="2085"/>
      <c r="AU29" s="203"/>
      <c r="AV29" s="2084"/>
      <c r="AW29" s="2084"/>
      <c r="AX29" s="2084"/>
      <c r="AY29" s="2084"/>
      <c r="AZ29" s="204"/>
    </row>
    <row r="30" spans="1:62" ht="17.25" customHeight="1" x14ac:dyDescent="0.2">
      <c r="B30" s="2092">
        <v>4</v>
      </c>
      <c r="C30" s="2093"/>
      <c r="D30" s="2093"/>
      <c r="E30" s="2094" t="str">
        <f>IF(U21="","",U21)</f>
        <v/>
      </c>
      <c r="F30" s="2094"/>
      <c r="G30" s="2094"/>
      <c r="H30" s="2094"/>
      <c r="I30" s="2094"/>
      <c r="J30" s="2094"/>
      <c r="K30" s="2094"/>
      <c r="L30" s="2094"/>
      <c r="M30" s="2094"/>
      <c r="N30" s="2094"/>
      <c r="O30" s="2094"/>
      <c r="P30" s="2094"/>
      <c r="Q30" s="2094"/>
      <c r="R30" s="2094"/>
      <c r="S30" s="2094"/>
      <c r="T30" s="2094"/>
      <c r="U30" s="2081"/>
      <c r="V30" s="2081"/>
      <c r="W30" s="2081"/>
      <c r="X30" s="2082"/>
      <c r="Y30" s="784"/>
      <c r="Z30" s="2050"/>
      <c r="AA30" s="2050"/>
      <c r="AB30" s="2050"/>
      <c r="AC30" s="785"/>
      <c r="AD30" s="2079"/>
      <c r="AE30" s="2079"/>
      <c r="AF30" s="2079"/>
      <c r="AG30" s="2080"/>
      <c r="AH30" s="786"/>
      <c r="AI30" s="2078"/>
      <c r="AJ30" s="2078"/>
      <c r="AK30" s="2078"/>
      <c r="AL30" s="787"/>
      <c r="AM30" s="2079"/>
      <c r="AN30" s="2079"/>
      <c r="AO30" s="2079"/>
      <c r="AP30" s="2079"/>
      <c r="AQ30" s="2080"/>
      <c r="AR30" s="2100"/>
      <c r="AS30" s="2100"/>
      <c r="AT30" s="2100"/>
      <c r="AU30" s="786"/>
      <c r="AV30" s="2099"/>
      <c r="AW30" s="2099"/>
      <c r="AX30" s="2099"/>
      <c r="AY30" s="2099"/>
      <c r="AZ30" s="788"/>
    </row>
    <row r="31" spans="1:62" ht="17.25" customHeight="1" x14ac:dyDescent="0.2">
      <c r="B31" s="1042" t="s">
        <v>198</v>
      </c>
      <c r="C31" s="1043"/>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043"/>
      <c r="AL31" s="1043"/>
      <c r="AM31" s="1043"/>
      <c r="AN31" s="1043"/>
      <c r="AO31" s="1043"/>
      <c r="AP31" s="1043"/>
      <c r="AQ31" s="1043"/>
      <c r="AR31" s="1043"/>
      <c r="AS31" s="1043"/>
      <c r="AT31" s="1043"/>
      <c r="AU31" s="1043"/>
      <c r="AV31" s="1043"/>
      <c r="AW31" s="1043"/>
      <c r="AX31" s="1043"/>
      <c r="AY31" s="1043"/>
      <c r="AZ31" s="1942"/>
    </row>
    <row r="32" spans="1:62" ht="25.5" customHeight="1" x14ac:dyDescent="0.2">
      <c r="A32" s="6"/>
      <c r="B32" s="2044"/>
      <c r="C32" s="1988"/>
      <c r="D32" s="1988"/>
      <c r="E32" s="1988"/>
      <c r="F32" s="1988"/>
      <c r="G32" s="1988"/>
      <c r="H32" s="1988"/>
      <c r="I32" s="1988"/>
      <c r="J32" s="1988"/>
      <c r="K32" s="1988"/>
      <c r="L32" s="1988"/>
      <c r="M32" s="1988"/>
      <c r="N32" s="1988"/>
      <c r="O32" s="1988"/>
      <c r="P32" s="1988"/>
      <c r="Q32" s="1988"/>
      <c r="R32" s="1988"/>
      <c r="S32" s="1988"/>
      <c r="T32" s="1988"/>
      <c r="U32" s="2097"/>
      <c r="V32" s="2097"/>
      <c r="W32" s="2097"/>
      <c r="X32" s="2097"/>
      <c r="Y32" s="2097"/>
      <c r="Z32" s="2097"/>
      <c r="AA32" s="2097"/>
      <c r="AB32" s="2097"/>
      <c r="AC32" s="2097"/>
      <c r="AD32" s="2097"/>
      <c r="AE32" s="2097"/>
      <c r="AF32" s="2097"/>
      <c r="AG32" s="2097"/>
      <c r="AH32" s="2097"/>
      <c r="AI32" s="2098"/>
      <c r="AJ32" s="199"/>
      <c r="AK32" s="2073" t="s">
        <v>218</v>
      </c>
      <c r="AL32" s="2073"/>
      <c r="AM32" s="2073"/>
      <c r="AN32" s="2073"/>
      <c r="AO32" s="2073"/>
      <c r="AP32" s="2073"/>
      <c r="AQ32" s="2073"/>
      <c r="AR32" s="2073"/>
      <c r="AS32" s="2073"/>
      <c r="AT32" s="2073"/>
      <c r="AU32" s="2073"/>
      <c r="AV32" s="2073"/>
      <c r="AW32" s="2073"/>
      <c r="AX32" s="2073"/>
      <c r="AY32" s="2073"/>
      <c r="AZ32" s="200"/>
      <c r="BA32" s="6"/>
      <c r="BB32" s="6"/>
      <c r="BC32" s="6"/>
      <c r="BD32" s="6"/>
      <c r="BE32" s="6"/>
      <c r="BF32" s="6"/>
      <c r="BG32" s="6"/>
      <c r="BH32" s="6"/>
      <c r="BI32" s="6"/>
      <c r="BJ32" s="6"/>
    </row>
    <row r="33" spans="1:62" ht="17.25" customHeight="1" x14ac:dyDescent="0.2">
      <c r="A33" s="6"/>
      <c r="B33" s="1945" t="s">
        <v>6</v>
      </c>
      <c r="C33" s="1944"/>
      <c r="D33" s="1944"/>
      <c r="E33" s="1943" t="s">
        <v>199</v>
      </c>
      <c r="F33" s="1943"/>
      <c r="G33" s="1943"/>
      <c r="H33" s="1943"/>
      <c r="I33" s="1943"/>
      <c r="J33" s="1943"/>
      <c r="K33" s="1943"/>
      <c r="L33" s="1943"/>
      <c r="M33" s="1943"/>
      <c r="N33" s="1943"/>
      <c r="O33" s="1943"/>
      <c r="P33" s="1943"/>
      <c r="Q33" s="1943"/>
      <c r="R33" s="1943"/>
      <c r="S33" s="1943"/>
      <c r="T33" s="1943"/>
      <c r="U33" s="2104" t="s">
        <v>209</v>
      </c>
      <c r="V33" s="2104"/>
      <c r="W33" s="2104"/>
      <c r="X33" s="2104"/>
      <c r="Y33" s="2104"/>
      <c r="Z33" s="2104"/>
      <c r="AA33" s="2104"/>
      <c r="AB33" s="2104"/>
      <c r="AC33" s="2104"/>
      <c r="AD33" s="2104"/>
      <c r="AE33" s="2104"/>
      <c r="AF33" s="2104"/>
      <c r="AG33" s="2104"/>
      <c r="AH33" s="2104"/>
      <c r="AI33" s="2105"/>
      <c r="AJ33" s="197"/>
      <c r="AK33" s="2095" t="s">
        <v>723</v>
      </c>
      <c r="AL33" s="2095"/>
      <c r="AM33" s="2095"/>
      <c r="AN33" s="198"/>
      <c r="AO33" s="2095" t="s">
        <v>206</v>
      </c>
      <c r="AP33" s="2095"/>
      <c r="AQ33" s="2095"/>
      <c r="AR33" s="198"/>
      <c r="AS33" s="2095" t="s">
        <v>207</v>
      </c>
      <c r="AT33" s="2095"/>
      <c r="AU33" s="2095"/>
      <c r="AV33" s="198"/>
      <c r="AW33" s="2095" t="s">
        <v>208</v>
      </c>
      <c r="AX33" s="2095"/>
      <c r="AY33" s="2095"/>
      <c r="AZ33" s="196"/>
      <c r="BA33" s="6"/>
      <c r="BB33" s="6"/>
      <c r="BC33" s="6"/>
      <c r="BD33" s="6"/>
      <c r="BE33" s="6"/>
      <c r="BF33" s="6"/>
      <c r="BG33" s="6"/>
      <c r="BH33" s="2074"/>
      <c r="BI33" s="2074"/>
      <c r="BJ33" s="2074"/>
    </row>
    <row r="34" spans="1:62" ht="17.25" customHeight="1" x14ac:dyDescent="0.2">
      <c r="B34" s="1939">
        <v>1</v>
      </c>
      <c r="C34" s="1940"/>
      <c r="D34" s="1940"/>
      <c r="E34" s="2025" t="str">
        <f>IF(U18="","",U18)</f>
        <v/>
      </c>
      <c r="F34" s="2025"/>
      <c r="G34" s="2025"/>
      <c r="H34" s="2025"/>
      <c r="I34" s="2025"/>
      <c r="J34" s="2025"/>
      <c r="K34" s="2025"/>
      <c r="L34" s="2025"/>
      <c r="M34" s="2025"/>
      <c r="N34" s="2025"/>
      <c r="O34" s="2025"/>
      <c r="P34" s="2025"/>
      <c r="Q34" s="2025"/>
      <c r="R34" s="2025"/>
      <c r="S34" s="2025"/>
      <c r="T34" s="2025"/>
      <c r="U34" s="2090"/>
      <c r="V34" s="2090"/>
      <c r="W34" s="2090"/>
      <c r="X34" s="2090"/>
      <c r="Y34" s="2090"/>
      <c r="Z34" s="2090"/>
      <c r="AA34" s="2090"/>
      <c r="AB34" s="2090"/>
      <c r="AC34" s="2090"/>
      <c r="AD34" s="2090"/>
      <c r="AE34" s="2090"/>
      <c r="AF34" s="2090"/>
      <c r="AG34" s="2090"/>
      <c r="AH34" s="2090"/>
      <c r="AI34" s="2091"/>
      <c r="AJ34" s="195"/>
      <c r="AK34" s="2096"/>
      <c r="AL34" s="2096"/>
      <c r="AM34" s="2096"/>
      <c r="AN34" s="195"/>
      <c r="AO34" s="2096"/>
      <c r="AP34" s="2096"/>
      <c r="AQ34" s="2096"/>
      <c r="AR34" s="195"/>
      <c r="AS34" s="2096"/>
      <c r="AT34" s="2096"/>
      <c r="AU34" s="2096"/>
      <c r="AV34" s="195"/>
      <c r="AW34" s="2096"/>
      <c r="AX34" s="2096"/>
      <c r="AY34" s="2096"/>
      <c r="AZ34" s="196"/>
      <c r="BH34" s="2072"/>
      <c r="BI34" s="2072"/>
      <c r="BJ34" s="2072"/>
    </row>
    <row r="35" spans="1:62" ht="17.25" customHeight="1" x14ac:dyDescent="0.2">
      <c r="B35" s="1939">
        <v>2</v>
      </c>
      <c r="C35" s="1940"/>
      <c r="D35" s="1940"/>
      <c r="E35" s="2025" t="str">
        <f>IF(U19="","",U19)</f>
        <v/>
      </c>
      <c r="F35" s="2025"/>
      <c r="G35" s="2025"/>
      <c r="H35" s="2025"/>
      <c r="I35" s="2025"/>
      <c r="J35" s="2025"/>
      <c r="K35" s="2025"/>
      <c r="L35" s="2025"/>
      <c r="M35" s="2025"/>
      <c r="N35" s="2025"/>
      <c r="O35" s="2025"/>
      <c r="P35" s="2025"/>
      <c r="Q35" s="2025"/>
      <c r="R35" s="2025"/>
      <c r="S35" s="2025"/>
      <c r="T35" s="2025"/>
      <c r="U35" s="2090"/>
      <c r="V35" s="2090"/>
      <c r="W35" s="2090"/>
      <c r="X35" s="2090"/>
      <c r="Y35" s="2090"/>
      <c r="Z35" s="2090"/>
      <c r="AA35" s="2090"/>
      <c r="AB35" s="2090"/>
      <c r="AC35" s="2090"/>
      <c r="AD35" s="2090"/>
      <c r="AE35" s="2090"/>
      <c r="AF35" s="2090"/>
      <c r="AG35" s="2090"/>
      <c r="AH35" s="2090"/>
      <c r="AI35" s="2091"/>
      <c r="AJ35" s="195"/>
      <c r="AK35" s="2096"/>
      <c r="AL35" s="2096"/>
      <c r="AM35" s="2096"/>
      <c r="AN35" s="195"/>
      <c r="AO35" s="2096"/>
      <c r="AP35" s="2096"/>
      <c r="AQ35" s="2096"/>
      <c r="AR35" s="195"/>
      <c r="AS35" s="2096"/>
      <c r="AT35" s="2096"/>
      <c r="AU35" s="2096"/>
      <c r="AV35" s="195"/>
      <c r="AW35" s="2096"/>
      <c r="AX35" s="2096"/>
      <c r="AY35" s="2096"/>
      <c r="AZ35" s="196"/>
      <c r="BH35" s="2072"/>
      <c r="BI35" s="2072"/>
      <c r="BJ35" s="2072"/>
    </row>
    <row r="36" spans="1:62" ht="17.25" customHeight="1" x14ac:dyDescent="0.2">
      <c r="B36" s="1939">
        <v>3</v>
      </c>
      <c r="C36" s="1940"/>
      <c r="D36" s="1940"/>
      <c r="E36" s="2025" t="str">
        <f>IF(U20="","",U20)</f>
        <v/>
      </c>
      <c r="F36" s="2025"/>
      <c r="G36" s="2025"/>
      <c r="H36" s="2025"/>
      <c r="I36" s="2025"/>
      <c r="J36" s="2025"/>
      <c r="K36" s="2025"/>
      <c r="L36" s="2025"/>
      <c r="M36" s="2025"/>
      <c r="N36" s="2025"/>
      <c r="O36" s="2025"/>
      <c r="P36" s="2025"/>
      <c r="Q36" s="2025"/>
      <c r="R36" s="2025"/>
      <c r="S36" s="2025"/>
      <c r="T36" s="2025"/>
      <c r="U36" s="2090"/>
      <c r="V36" s="2090"/>
      <c r="W36" s="2090"/>
      <c r="X36" s="2090"/>
      <c r="Y36" s="2090"/>
      <c r="Z36" s="2090"/>
      <c r="AA36" s="2090"/>
      <c r="AB36" s="2090"/>
      <c r="AC36" s="2090"/>
      <c r="AD36" s="2090"/>
      <c r="AE36" s="2090"/>
      <c r="AF36" s="2090"/>
      <c r="AG36" s="2090"/>
      <c r="AH36" s="2090"/>
      <c r="AI36" s="2091"/>
      <c r="AJ36" s="195"/>
      <c r="AK36" s="2096"/>
      <c r="AL36" s="2096"/>
      <c r="AM36" s="2096"/>
      <c r="AN36" s="195"/>
      <c r="AO36" s="2096"/>
      <c r="AP36" s="2096"/>
      <c r="AQ36" s="2096"/>
      <c r="AR36" s="195"/>
      <c r="AS36" s="2096"/>
      <c r="AT36" s="2096"/>
      <c r="AU36" s="2096"/>
      <c r="AV36" s="195"/>
      <c r="AW36" s="2096"/>
      <c r="AX36" s="2096"/>
      <c r="AY36" s="2096"/>
      <c r="AZ36" s="196"/>
      <c r="BH36" s="2072"/>
      <c r="BI36" s="2072"/>
      <c r="BJ36" s="2072"/>
    </row>
    <row r="37" spans="1:62" ht="17.25" customHeight="1" x14ac:dyDescent="0.2">
      <c r="B37" s="2051">
        <v>4</v>
      </c>
      <c r="C37" s="2052"/>
      <c r="D37" s="2052"/>
      <c r="E37" s="2053" t="str">
        <f>IF(U21="","",U21)</f>
        <v/>
      </c>
      <c r="F37" s="2053"/>
      <c r="G37" s="2053"/>
      <c r="H37" s="2053"/>
      <c r="I37" s="2053"/>
      <c r="J37" s="2053"/>
      <c r="K37" s="2053"/>
      <c r="L37" s="2053"/>
      <c r="M37" s="2053"/>
      <c r="N37" s="2053"/>
      <c r="O37" s="2053"/>
      <c r="P37" s="2053"/>
      <c r="Q37" s="2053"/>
      <c r="R37" s="2053"/>
      <c r="S37" s="2053"/>
      <c r="T37" s="2053"/>
      <c r="U37" s="2054"/>
      <c r="V37" s="2054"/>
      <c r="W37" s="2054"/>
      <c r="X37" s="2054"/>
      <c r="Y37" s="2054"/>
      <c r="Z37" s="2054"/>
      <c r="AA37" s="2054"/>
      <c r="AB37" s="2054"/>
      <c r="AC37" s="2054"/>
      <c r="AD37" s="2054"/>
      <c r="AE37" s="2054"/>
      <c r="AF37" s="2054"/>
      <c r="AG37" s="2054"/>
      <c r="AH37" s="2054"/>
      <c r="AI37" s="2055"/>
      <c r="AJ37" s="789"/>
      <c r="AK37" s="2056"/>
      <c r="AL37" s="2056"/>
      <c r="AM37" s="2056"/>
      <c r="AN37" s="789"/>
      <c r="AO37" s="2056"/>
      <c r="AP37" s="2056"/>
      <c r="AQ37" s="2056"/>
      <c r="AR37" s="789"/>
      <c r="AS37" s="2056"/>
      <c r="AT37" s="2056"/>
      <c r="AU37" s="2056"/>
      <c r="AV37" s="789"/>
      <c r="AW37" s="2056"/>
      <c r="AX37" s="2056"/>
      <c r="AY37" s="2056"/>
      <c r="AZ37" s="790"/>
      <c r="BH37" s="2072"/>
      <c r="BI37" s="2072"/>
      <c r="BJ37" s="2072"/>
    </row>
    <row r="38" spans="1:62" ht="15.75" customHeight="1" x14ac:dyDescent="0.2">
      <c r="B38" s="2065" t="s">
        <v>365</v>
      </c>
      <c r="C38" s="2066"/>
      <c r="D38" s="2066"/>
      <c r="E38" s="2066"/>
      <c r="F38" s="2066"/>
      <c r="G38" s="2066"/>
      <c r="H38" s="2066"/>
      <c r="I38" s="2066"/>
      <c r="J38" s="2066"/>
      <c r="K38" s="2059"/>
      <c r="L38" s="2059"/>
      <c r="M38" s="2059"/>
      <c r="N38" s="2059"/>
      <c r="O38" s="2059"/>
      <c r="P38" s="2059"/>
      <c r="Q38" s="2059"/>
      <c r="R38" s="2059"/>
      <c r="S38" s="2059"/>
      <c r="T38" s="2059"/>
      <c r="U38" s="2059"/>
      <c r="V38" s="2059"/>
      <c r="W38" s="2059"/>
      <c r="X38" s="2059"/>
      <c r="Y38" s="2059"/>
      <c r="Z38" s="2059"/>
      <c r="AA38" s="2059"/>
      <c r="AB38" s="2059"/>
      <c r="AC38" s="2059"/>
      <c r="AD38" s="2059"/>
      <c r="AE38" s="2059"/>
      <c r="AF38" s="2059"/>
      <c r="AG38" s="2059"/>
      <c r="AH38" s="2059"/>
      <c r="AI38" s="2059"/>
      <c r="AJ38" s="2059"/>
      <c r="AK38" s="2059"/>
      <c r="AL38" s="2059"/>
      <c r="AM38" s="2059"/>
      <c r="AN38" s="2059"/>
      <c r="AO38" s="2059"/>
      <c r="AP38" s="2059"/>
      <c r="AQ38" s="2059"/>
      <c r="AR38" s="2059"/>
      <c r="AS38" s="2059"/>
      <c r="AT38" s="2059"/>
      <c r="AU38" s="2059"/>
      <c r="AV38" s="2059"/>
      <c r="AW38" s="2059"/>
      <c r="AX38" s="2059"/>
      <c r="AY38" s="2059"/>
      <c r="AZ38" s="2060"/>
      <c r="BH38" s="70"/>
      <c r="BI38" s="70"/>
      <c r="BJ38" s="70"/>
    </row>
    <row r="39" spans="1:62" ht="15.75" customHeight="1" x14ac:dyDescent="0.2">
      <c r="B39" s="2067"/>
      <c r="C39" s="2068"/>
      <c r="D39" s="2068"/>
      <c r="E39" s="2068"/>
      <c r="F39" s="2068"/>
      <c r="G39" s="2068"/>
      <c r="H39" s="2068"/>
      <c r="I39" s="2068"/>
      <c r="J39" s="2068"/>
      <c r="K39" s="2061"/>
      <c r="L39" s="2061"/>
      <c r="M39" s="2061"/>
      <c r="N39" s="2061"/>
      <c r="O39" s="2061"/>
      <c r="P39" s="2061"/>
      <c r="Q39" s="2061"/>
      <c r="R39" s="2061"/>
      <c r="S39" s="2061"/>
      <c r="T39" s="2061"/>
      <c r="U39" s="2061"/>
      <c r="V39" s="2061"/>
      <c r="W39" s="2061"/>
      <c r="X39" s="2061"/>
      <c r="Y39" s="2061"/>
      <c r="Z39" s="2061"/>
      <c r="AA39" s="2061"/>
      <c r="AB39" s="2061"/>
      <c r="AC39" s="2061"/>
      <c r="AD39" s="2061"/>
      <c r="AE39" s="2061"/>
      <c r="AF39" s="2061"/>
      <c r="AG39" s="2061"/>
      <c r="AH39" s="2061"/>
      <c r="AI39" s="2061"/>
      <c r="AJ39" s="2061"/>
      <c r="AK39" s="2061"/>
      <c r="AL39" s="2061"/>
      <c r="AM39" s="2061"/>
      <c r="AN39" s="2061"/>
      <c r="AO39" s="2061"/>
      <c r="AP39" s="2061"/>
      <c r="AQ39" s="2061"/>
      <c r="AR39" s="2061"/>
      <c r="AS39" s="2061"/>
      <c r="AT39" s="2061"/>
      <c r="AU39" s="2061"/>
      <c r="AV39" s="2061"/>
      <c r="AW39" s="2061"/>
      <c r="AX39" s="2061"/>
      <c r="AY39" s="2061"/>
      <c r="AZ39" s="2062"/>
      <c r="BH39" s="70"/>
      <c r="BI39" s="70"/>
      <c r="BJ39" s="70"/>
    </row>
    <row r="40" spans="1:62" ht="15.75" customHeight="1" x14ac:dyDescent="0.2">
      <c r="B40" s="2069"/>
      <c r="C40" s="2070"/>
      <c r="D40" s="2070"/>
      <c r="E40" s="2070"/>
      <c r="F40" s="2070"/>
      <c r="G40" s="2070"/>
      <c r="H40" s="2070"/>
      <c r="I40" s="2070"/>
      <c r="J40" s="2070"/>
      <c r="K40" s="2063"/>
      <c r="L40" s="2063"/>
      <c r="M40" s="2063"/>
      <c r="N40" s="2063"/>
      <c r="O40" s="2063"/>
      <c r="P40" s="2063"/>
      <c r="Q40" s="2063"/>
      <c r="R40" s="2063"/>
      <c r="S40" s="2063"/>
      <c r="T40" s="2063"/>
      <c r="U40" s="2063"/>
      <c r="V40" s="2063"/>
      <c r="W40" s="2063"/>
      <c r="X40" s="2063"/>
      <c r="Y40" s="2063"/>
      <c r="Z40" s="2063"/>
      <c r="AA40" s="2063"/>
      <c r="AB40" s="2063"/>
      <c r="AC40" s="2063"/>
      <c r="AD40" s="2063"/>
      <c r="AE40" s="2063"/>
      <c r="AF40" s="2063"/>
      <c r="AG40" s="2063"/>
      <c r="AH40" s="2063"/>
      <c r="AI40" s="2063"/>
      <c r="AJ40" s="2063"/>
      <c r="AK40" s="2063"/>
      <c r="AL40" s="2063"/>
      <c r="AM40" s="2063"/>
      <c r="AN40" s="2063"/>
      <c r="AO40" s="2063"/>
      <c r="AP40" s="2063"/>
      <c r="AQ40" s="2063"/>
      <c r="AR40" s="2063"/>
      <c r="AS40" s="2063"/>
      <c r="AT40" s="2063"/>
      <c r="AU40" s="2063"/>
      <c r="AV40" s="2063"/>
      <c r="AW40" s="2063"/>
      <c r="AX40" s="2063"/>
      <c r="AY40" s="2063"/>
      <c r="AZ40" s="2064"/>
      <c r="BH40" s="70"/>
      <c r="BI40" s="70"/>
      <c r="BJ40" s="70"/>
    </row>
    <row r="41" spans="1:62" s="217" customFormat="1" ht="24" customHeight="1" thickBot="1" x14ac:dyDescent="0.25">
      <c r="B41" s="2057" t="s">
        <v>364</v>
      </c>
      <c r="C41" s="2058"/>
      <c r="D41" s="2058"/>
      <c r="E41" s="2058"/>
      <c r="F41" s="2058"/>
      <c r="G41" s="2058"/>
      <c r="H41" s="2058"/>
      <c r="I41" s="2058"/>
      <c r="J41" s="2058"/>
      <c r="K41" s="2071" t="s">
        <v>366</v>
      </c>
      <c r="L41" s="2071"/>
      <c r="M41" s="2071"/>
      <c r="N41" s="2071"/>
      <c r="O41" s="2071"/>
      <c r="P41" s="2071"/>
      <c r="Q41" s="2071"/>
      <c r="R41" s="2071"/>
      <c r="S41" s="2071"/>
      <c r="T41" s="2071"/>
      <c r="U41" s="791"/>
      <c r="V41" s="2101" t="s">
        <v>871</v>
      </c>
      <c r="W41" s="2102"/>
      <c r="X41" s="2102"/>
      <c r="Y41" s="2102"/>
      <c r="Z41" s="2102"/>
      <c r="AA41" s="2102"/>
      <c r="AB41" s="2102"/>
      <c r="AC41" s="2102"/>
      <c r="AD41" s="2102"/>
      <c r="AE41" s="2102"/>
      <c r="AF41" s="2102"/>
      <c r="AG41" s="2102"/>
      <c r="AH41" s="2102"/>
      <c r="AI41" s="2102"/>
      <c r="AJ41" s="2102"/>
      <c r="AK41" s="2102"/>
      <c r="AL41" s="2102"/>
      <c r="AM41" s="2102"/>
      <c r="AN41" s="2102"/>
      <c r="AO41" s="2102"/>
      <c r="AP41" s="2102"/>
      <c r="AQ41" s="2102"/>
      <c r="AR41" s="2102"/>
      <c r="AS41" s="2102"/>
      <c r="AT41" s="2102"/>
      <c r="AU41" s="2102"/>
      <c r="AV41" s="2102"/>
      <c r="AW41" s="2102"/>
      <c r="AX41" s="2102"/>
      <c r="AY41" s="2102"/>
      <c r="AZ41" s="2103"/>
      <c r="BH41" s="218"/>
      <c r="BI41" s="218"/>
      <c r="BJ41" s="218"/>
    </row>
    <row r="42" spans="1:62" s="1" customFormat="1" ht="18.75" customHeight="1" x14ac:dyDescent="0.2">
      <c r="A42" s="630"/>
      <c r="B42" s="1993" t="s">
        <v>913</v>
      </c>
      <c r="C42" s="1994"/>
      <c r="D42" s="1994"/>
      <c r="E42" s="1994"/>
      <c r="F42" s="1994"/>
      <c r="G42" s="1994"/>
      <c r="H42" s="1994"/>
      <c r="I42" s="1994"/>
      <c r="J42" s="1994"/>
      <c r="K42" s="1994"/>
      <c r="L42" s="1994"/>
      <c r="M42" s="1994"/>
      <c r="N42" s="1994"/>
      <c r="O42" s="1994"/>
      <c r="P42" s="1994"/>
      <c r="Q42" s="1994"/>
      <c r="R42" s="1994"/>
      <c r="S42" s="1994"/>
      <c r="T42" s="1994"/>
      <c r="U42" s="1994"/>
      <c r="V42" s="1994"/>
      <c r="W42" s="1994"/>
      <c r="X42" s="1994"/>
      <c r="Y42" s="1994"/>
      <c r="Z42" s="1994"/>
      <c r="AA42" s="1994"/>
      <c r="AB42" s="1994"/>
      <c r="AC42" s="1994"/>
      <c r="AD42" s="1994"/>
      <c r="AE42" s="1994"/>
      <c r="AF42" s="1994"/>
      <c r="AG42" s="1994"/>
      <c r="AH42" s="1994"/>
      <c r="AI42" s="1994"/>
      <c r="AJ42" s="1994"/>
      <c r="AK42" s="1994"/>
      <c r="AL42" s="1994"/>
      <c r="AM42" s="1994"/>
      <c r="AN42" s="1994"/>
      <c r="AO42" s="1994"/>
      <c r="AP42" s="1994"/>
      <c r="AQ42" s="1994"/>
      <c r="AR42" s="1994"/>
      <c r="AS42" s="1994"/>
      <c r="AT42" s="1994"/>
      <c r="AU42" s="1994"/>
      <c r="AV42" s="632"/>
      <c r="AW42" s="633">
        <v>2</v>
      </c>
      <c r="AX42" s="634" t="s">
        <v>11</v>
      </c>
      <c r="AY42" s="633">
        <f>AY1</f>
        <v>2</v>
      </c>
      <c r="AZ42" s="635"/>
      <c r="BA42" s="630"/>
      <c r="BB42" s="630"/>
      <c r="BC42" s="630"/>
      <c r="BD42" s="630"/>
      <c r="BE42" s="630"/>
      <c r="BF42" s="630"/>
      <c r="BG42" s="630"/>
    </row>
    <row r="43" spans="1:62" s="1" customFormat="1" ht="18.75" customHeight="1" thickBot="1" x14ac:dyDescent="0.25">
      <c r="B43" s="2022" t="s">
        <v>169</v>
      </c>
      <c r="C43" s="2023"/>
      <c r="D43" s="2023"/>
      <c r="E43" s="2023"/>
      <c r="F43" s="2023"/>
      <c r="G43" s="2023"/>
      <c r="H43" s="2023"/>
      <c r="I43" s="2023"/>
      <c r="J43" s="2023"/>
      <c r="K43" s="2023"/>
      <c r="L43" s="2023"/>
      <c r="M43" s="2023"/>
      <c r="N43" s="2023"/>
      <c r="O43" s="2023"/>
      <c r="P43" s="2023"/>
      <c r="Q43" s="2023"/>
      <c r="R43" s="2023"/>
      <c r="S43" s="2023"/>
      <c r="T43" s="2023"/>
      <c r="U43" s="2023"/>
      <c r="V43" s="2023"/>
      <c r="W43" s="2023"/>
      <c r="X43" s="2023"/>
      <c r="Y43" s="2023"/>
      <c r="Z43" s="2023"/>
      <c r="AA43" s="2023"/>
      <c r="AB43" s="2024"/>
      <c r="AC43" s="1971" t="s">
        <v>25</v>
      </c>
      <c r="AD43" s="1972"/>
      <c r="AE43" s="1972"/>
      <c r="AF43" s="1972"/>
      <c r="AG43" s="1972"/>
      <c r="AH43" s="1972"/>
      <c r="AI43" s="1972"/>
      <c r="AJ43" s="1432">
        <f>AX2</f>
        <v>1</v>
      </c>
      <c r="AK43" s="1432"/>
      <c r="AL43" s="1435"/>
      <c r="AM43" s="1433" t="s">
        <v>79</v>
      </c>
      <c r="AN43" s="1434"/>
      <c r="AO43" s="1434"/>
      <c r="AP43" s="1434"/>
      <c r="AQ43" s="1434"/>
      <c r="AR43" s="1434"/>
      <c r="AS43" s="1740">
        <v>1</v>
      </c>
      <c r="AT43" s="1740"/>
      <c r="AU43" s="2021" t="s">
        <v>80</v>
      </c>
      <c r="AV43" s="2021"/>
      <c r="AW43" s="2021"/>
      <c r="AX43" s="1740">
        <f>MAX(1,MIN(20,BB22))</f>
        <v>1</v>
      </c>
      <c r="AY43" s="1740"/>
      <c r="AZ43" s="814"/>
    </row>
    <row r="44" spans="1:62" s="1" customFormat="1" ht="21" customHeight="1" x14ac:dyDescent="0.2">
      <c r="B44" s="1449" t="s">
        <v>43</v>
      </c>
      <c r="C44" s="1450"/>
      <c r="D44" s="1450"/>
      <c r="E44" s="1450"/>
      <c r="F44" s="1450"/>
      <c r="G44" s="1450"/>
      <c r="H44" s="1450"/>
      <c r="I44" s="1450"/>
      <c r="J44" s="1450"/>
      <c r="K44" s="1450"/>
      <c r="L44" s="1450"/>
      <c r="M44" s="1450"/>
      <c r="N44" s="1450"/>
      <c r="O44" s="1450"/>
      <c r="P44" s="1450"/>
      <c r="Q44" s="732"/>
      <c r="R44" s="1451">
        <f>R3</f>
        <v>0</v>
      </c>
      <c r="S44" s="1451"/>
      <c r="T44" s="1451"/>
      <c r="U44" s="1451"/>
      <c r="V44" s="1451"/>
      <c r="W44" s="1451"/>
      <c r="X44" s="1452"/>
      <c r="Y44" s="1416" t="s">
        <v>241</v>
      </c>
      <c r="Z44" s="1417"/>
      <c r="AA44" s="1417"/>
      <c r="AB44" s="1417"/>
      <c r="AC44" s="1417"/>
      <c r="AD44" s="1417"/>
      <c r="AE44" s="1417"/>
      <c r="AF44" s="1417"/>
      <c r="AG44" s="1417"/>
      <c r="AH44" s="1417"/>
      <c r="AI44" s="1417"/>
      <c r="AJ44" s="1417"/>
      <c r="AK44" s="1417"/>
      <c r="AL44" s="1417"/>
      <c r="AM44" s="1417"/>
      <c r="AN44" s="1417"/>
      <c r="AO44" s="1417"/>
      <c r="AP44" s="1417"/>
      <c r="AQ44" s="1417"/>
      <c r="AR44" s="1417"/>
      <c r="AS44" s="1238">
        <f>Tabelle1!D6</f>
        <v>0</v>
      </c>
      <c r="AT44" s="1238"/>
      <c r="AU44" s="1238"/>
      <c r="AV44" s="1239"/>
      <c r="AW44" s="843" t="s">
        <v>11</v>
      </c>
      <c r="AX44" s="1425">
        <f>Tabelle1!F6</f>
        <v>0</v>
      </c>
      <c r="AY44" s="1426"/>
      <c r="AZ44" s="1426"/>
      <c r="BA44" s="841"/>
      <c r="BB44" s="848"/>
      <c r="BC44" s="848"/>
      <c r="BD44" s="848"/>
      <c r="BE44" s="848"/>
      <c r="BF44" s="848"/>
      <c r="BG44" s="848"/>
    </row>
    <row r="45" spans="1:62" ht="21" customHeight="1" x14ac:dyDescent="0.2">
      <c r="B45" s="1042" t="s">
        <v>3</v>
      </c>
      <c r="C45" s="1043"/>
      <c r="D45" s="1043"/>
      <c r="E45" s="1043"/>
      <c r="F45" s="1043"/>
      <c r="G45" s="1043"/>
      <c r="H45" s="1043"/>
      <c r="I45" s="1043"/>
      <c r="J45" s="1043"/>
      <c r="K45" s="1043"/>
      <c r="L45" s="1044"/>
      <c r="M45" s="1965" t="s">
        <v>4</v>
      </c>
      <c r="N45" s="1966"/>
      <c r="O45" s="1966"/>
      <c r="P45" s="1966"/>
      <c r="Q45" s="1966"/>
      <c r="R45" s="1966"/>
      <c r="S45" s="1966"/>
      <c r="T45" s="1966"/>
      <c r="U45" s="1966"/>
      <c r="V45" s="1966"/>
      <c r="W45" s="1966"/>
      <c r="X45" s="1966"/>
      <c r="Y45" s="181"/>
      <c r="Z45" s="1228">
        <f>Z4</f>
        <v>0</v>
      </c>
      <c r="AA45" s="1228"/>
      <c r="AB45" s="1228"/>
      <c r="AC45" s="1228"/>
      <c r="AD45" s="1228"/>
      <c r="AE45" s="1228"/>
      <c r="AF45" s="1228"/>
      <c r="AG45" s="1228"/>
      <c r="AH45" s="1228"/>
      <c r="AI45" s="1228"/>
      <c r="AJ45" s="1228"/>
      <c r="AK45" s="1228"/>
      <c r="AL45" s="1228"/>
      <c r="AM45" s="1228"/>
      <c r="AN45" s="1228"/>
      <c r="AO45" s="1228"/>
      <c r="AP45" s="1228"/>
      <c r="AQ45" s="1228"/>
      <c r="AR45" s="1228"/>
      <c r="AS45" s="1228"/>
      <c r="AT45" s="1228"/>
      <c r="AU45" s="1228"/>
      <c r="AV45" s="1228"/>
      <c r="AW45" s="1228"/>
      <c r="AX45" s="1228"/>
      <c r="AY45" s="1228"/>
      <c r="AZ45" s="1229"/>
      <c r="BF45" s="1"/>
    </row>
    <row r="46" spans="1:62" ht="21" customHeight="1" x14ac:dyDescent="0.2">
      <c r="B46" s="887"/>
      <c r="C46" s="888"/>
      <c r="D46" s="888"/>
      <c r="E46" s="888"/>
      <c r="F46" s="888"/>
      <c r="G46" s="888"/>
      <c r="H46" s="888"/>
      <c r="I46" s="888"/>
      <c r="J46" s="888"/>
      <c r="K46" s="888"/>
      <c r="L46" s="969"/>
      <c r="M46" s="946" t="s">
        <v>5</v>
      </c>
      <c r="N46" s="947"/>
      <c r="O46" s="947"/>
      <c r="P46" s="947"/>
      <c r="Q46" s="947"/>
      <c r="R46" s="947"/>
      <c r="S46" s="947"/>
      <c r="T46" s="947"/>
      <c r="U46" s="947"/>
      <c r="V46" s="947"/>
      <c r="W46" s="947"/>
      <c r="X46" s="947"/>
      <c r="Y46" s="1967" t="s">
        <v>59</v>
      </c>
      <c r="Z46" s="2002"/>
      <c r="AA46" s="179"/>
      <c r="AB46" s="2002">
        <v>99310</v>
      </c>
      <c r="AC46" s="2002"/>
      <c r="AD46" s="2002"/>
      <c r="AE46" s="2002"/>
      <c r="AF46" s="184"/>
      <c r="AG46" s="1692" t="s">
        <v>0</v>
      </c>
      <c r="AH46" s="1692"/>
      <c r="AI46" s="1692"/>
      <c r="AJ46" s="1692"/>
      <c r="AK46" s="1692"/>
      <c r="AL46" s="1692"/>
      <c r="AM46" s="1692"/>
      <c r="AN46" s="1692"/>
      <c r="AO46" s="1692"/>
      <c r="AP46" s="1692"/>
      <c r="AQ46" s="1692"/>
      <c r="AR46" s="1692"/>
      <c r="AS46" s="1692"/>
      <c r="AT46" s="1692"/>
      <c r="AU46" s="1692"/>
      <c r="AV46" s="1692"/>
      <c r="AW46" s="1692"/>
      <c r="AX46" s="1692"/>
      <c r="AY46" s="1692"/>
      <c r="AZ46" s="2016"/>
    </row>
    <row r="47" spans="1:62" ht="21" customHeight="1" x14ac:dyDescent="0.2">
      <c r="B47" s="970"/>
      <c r="C47" s="971"/>
      <c r="D47" s="971"/>
      <c r="E47" s="971"/>
      <c r="F47" s="971"/>
      <c r="G47" s="971"/>
      <c r="H47" s="971"/>
      <c r="I47" s="971"/>
      <c r="J47" s="971"/>
      <c r="K47" s="971"/>
      <c r="L47" s="972"/>
      <c r="M47" s="1979" t="s">
        <v>28</v>
      </c>
      <c r="N47" s="1980"/>
      <c r="O47" s="1980"/>
      <c r="P47" s="1980"/>
      <c r="Q47" s="1980"/>
      <c r="R47" s="1980"/>
      <c r="S47" s="1980"/>
      <c r="T47" s="1980"/>
      <c r="U47" s="1980"/>
      <c r="V47" s="1980"/>
      <c r="W47" s="1980"/>
      <c r="X47" s="1980"/>
      <c r="Y47" s="740"/>
      <c r="Z47" s="1977">
        <f>Z6</f>
        <v>0</v>
      </c>
      <c r="AA47" s="1977"/>
      <c r="AB47" s="1977"/>
      <c r="AC47" s="1977"/>
      <c r="AD47" s="1977"/>
      <c r="AE47" s="1977"/>
      <c r="AF47" s="1977"/>
      <c r="AG47" s="1977"/>
      <c r="AH47" s="1977"/>
      <c r="AI47" s="1977"/>
      <c r="AJ47" s="1977"/>
      <c r="AK47" s="1977"/>
      <c r="AL47" s="741"/>
      <c r="AM47" s="1981">
        <f>AM6</f>
        <v>0</v>
      </c>
      <c r="AN47" s="1981"/>
      <c r="AO47" s="741"/>
      <c r="AP47" s="1977">
        <f>AP6</f>
        <v>0</v>
      </c>
      <c r="AQ47" s="1977"/>
      <c r="AR47" s="1977"/>
      <c r="AS47" s="1977"/>
      <c r="AT47" s="1977"/>
      <c r="AU47" s="1977"/>
      <c r="AV47" s="1977"/>
      <c r="AW47" s="1977"/>
      <c r="AX47" s="1977"/>
      <c r="AY47" s="1977"/>
      <c r="AZ47" s="1978"/>
    </row>
    <row r="48" spans="1:62" ht="18" customHeight="1" x14ac:dyDescent="0.2">
      <c r="B48" s="1042" t="s">
        <v>95</v>
      </c>
      <c r="C48" s="1043"/>
      <c r="D48" s="1043"/>
      <c r="E48" s="1043"/>
      <c r="F48" s="1043"/>
      <c r="G48" s="1043"/>
      <c r="H48" s="1043"/>
      <c r="I48" s="1043"/>
      <c r="J48" s="1043"/>
      <c r="K48" s="1043"/>
      <c r="L48" s="1043"/>
      <c r="M48" s="1043"/>
      <c r="N48" s="1043"/>
      <c r="O48" s="1043"/>
      <c r="P48" s="1043"/>
      <c r="Q48" s="1043"/>
      <c r="R48" s="1043"/>
      <c r="S48" s="1043"/>
      <c r="T48" s="1043"/>
      <c r="U48" s="1043"/>
      <c r="V48" s="1043"/>
      <c r="W48" s="1043"/>
      <c r="X48" s="1043"/>
      <c r="Y48" s="1043"/>
      <c r="Z48" s="1043"/>
      <c r="AA48" s="1043"/>
      <c r="AB48" s="1043"/>
      <c r="AC48" s="1043"/>
      <c r="AD48" s="1043"/>
      <c r="AE48" s="1043"/>
      <c r="AF48" s="1043"/>
      <c r="AG48" s="1043"/>
      <c r="AH48" s="1043"/>
      <c r="AI48" s="1043"/>
      <c r="AJ48" s="1043"/>
      <c r="AK48" s="1043"/>
      <c r="AL48" s="1043"/>
      <c r="AM48" s="1043"/>
      <c r="AN48" s="1043"/>
      <c r="AO48" s="1043"/>
      <c r="AP48" s="1043"/>
      <c r="AQ48" s="1043"/>
      <c r="AR48" s="1043"/>
      <c r="AS48" s="1043"/>
      <c r="AT48" s="1043"/>
      <c r="AU48" s="1043"/>
      <c r="AV48" s="1043"/>
      <c r="AW48" s="1043"/>
      <c r="AX48" s="1043"/>
      <c r="AY48" s="1043"/>
      <c r="AZ48" s="1942"/>
    </row>
    <row r="49" spans="2:62" ht="13.5" customHeight="1" x14ac:dyDescent="0.2">
      <c r="B49" s="2014" t="s">
        <v>12</v>
      </c>
      <c r="C49" s="2015"/>
      <c r="D49" s="2015"/>
      <c r="E49" s="2015"/>
      <c r="F49" s="2015"/>
      <c r="G49" s="2017" t="s">
        <v>66</v>
      </c>
      <c r="H49" s="2017"/>
      <c r="I49" s="2017"/>
      <c r="J49" s="2017"/>
      <c r="K49" s="2017"/>
      <c r="L49" s="2017"/>
      <c r="M49" s="2017"/>
      <c r="N49" s="2017"/>
      <c r="O49" s="2017"/>
      <c r="P49" s="2017"/>
      <c r="Q49" s="2017"/>
      <c r="R49" s="2017"/>
      <c r="S49" s="2017"/>
      <c r="T49" s="2017"/>
      <c r="U49" s="2017"/>
      <c r="V49" s="2017"/>
      <c r="W49" s="2017"/>
      <c r="X49" s="2017"/>
      <c r="Y49" s="2017"/>
      <c r="Z49" s="2017"/>
      <c r="AA49" s="2017"/>
      <c r="AB49" s="2017"/>
      <c r="AC49" s="2017"/>
      <c r="AD49" s="2017"/>
      <c r="AE49" s="2017"/>
      <c r="AF49" s="2017"/>
      <c r="AG49" s="2017"/>
      <c r="AH49" s="2017"/>
      <c r="AI49" s="2017"/>
      <c r="AJ49" s="2017"/>
      <c r="AK49" s="2017"/>
      <c r="AL49" s="2017"/>
      <c r="AM49" s="2017"/>
      <c r="AN49" s="2017"/>
      <c r="AO49" s="2017"/>
      <c r="AP49" s="2017"/>
      <c r="AQ49" s="2017"/>
      <c r="AR49" s="2017"/>
      <c r="AS49" s="2017"/>
      <c r="AT49" s="2017"/>
      <c r="AU49" s="2017"/>
      <c r="AV49" s="2017"/>
      <c r="AW49" s="2017"/>
      <c r="AX49" s="2017"/>
      <c r="AY49" s="2017"/>
      <c r="AZ49" s="2018"/>
    </row>
    <row r="50" spans="2:62" ht="12.75" customHeight="1" x14ac:dyDescent="0.2">
      <c r="B50" s="2009"/>
      <c r="C50" s="1937"/>
      <c r="D50" s="1938"/>
      <c r="E50" s="1937"/>
      <c r="F50" s="1937"/>
      <c r="G50" s="1937"/>
      <c r="H50" s="1937"/>
      <c r="I50" s="1937"/>
      <c r="J50" s="1937"/>
      <c r="K50" s="1938"/>
      <c r="L50" s="2019"/>
      <c r="M50" s="2013"/>
      <c r="N50" s="2013"/>
      <c r="O50" s="2013"/>
      <c r="P50" s="2013"/>
      <c r="Q50" s="2013"/>
      <c r="R50" s="2013"/>
      <c r="S50" s="2013"/>
      <c r="T50" s="2013"/>
      <c r="U50" s="2013"/>
      <c r="V50" s="2013"/>
      <c r="W50" s="2013"/>
      <c r="X50" s="2013"/>
      <c r="Y50" s="2013"/>
      <c r="Z50" s="2013"/>
      <c r="AA50" s="2013"/>
      <c r="AB50" s="2013"/>
      <c r="AC50" s="2013"/>
      <c r="AD50" s="1934"/>
      <c r="AE50" s="2010" t="s">
        <v>44</v>
      </c>
      <c r="AF50" s="2011"/>
      <c r="AG50" s="2011"/>
      <c r="AH50" s="2011"/>
      <c r="AI50" s="2011"/>
      <c r="AJ50" s="2011"/>
      <c r="AK50" s="2011"/>
      <c r="AL50" s="2011"/>
      <c r="AM50" s="2011"/>
      <c r="AN50" s="2011"/>
      <c r="AO50" s="2011"/>
      <c r="AP50" s="2011"/>
      <c r="AQ50" s="2011"/>
      <c r="AR50" s="2011"/>
      <c r="AS50" s="2011"/>
      <c r="AT50" s="2011"/>
      <c r="AU50" s="2011"/>
      <c r="AV50" s="2011"/>
      <c r="AW50" s="2011"/>
      <c r="AX50" s="2011"/>
      <c r="AY50" s="2011"/>
      <c r="AZ50" s="2012"/>
      <c r="BF50" s="5"/>
      <c r="BG50" s="5"/>
      <c r="BH50" s="5"/>
      <c r="BI50" s="5"/>
      <c r="BJ50" s="5"/>
    </row>
    <row r="51" spans="2:62" s="1" customFormat="1" ht="12.75" customHeight="1" x14ac:dyDescent="0.2">
      <c r="B51" s="2005" t="s">
        <v>14</v>
      </c>
      <c r="C51" s="2003"/>
      <c r="D51" s="2004"/>
      <c r="E51" s="2003" t="s">
        <v>16</v>
      </c>
      <c r="F51" s="2003"/>
      <c r="G51" s="2003"/>
      <c r="H51" s="2003"/>
      <c r="I51" s="2003"/>
      <c r="J51" s="2003"/>
      <c r="K51" s="2004"/>
      <c r="L51" s="2020"/>
      <c r="M51" s="1936" t="s">
        <v>21</v>
      </c>
      <c r="N51" s="1936"/>
      <c r="O51" s="1936"/>
      <c r="P51" s="1936"/>
      <c r="Q51" s="1936"/>
      <c r="R51" s="1936"/>
      <c r="S51" s="1936"/>
      <c r="T51" s="1936"/>
      <c r="U51" s="1936"/>
      <c r="V51" s="1936"/>
      <c r="W51" s="1936"/>
      <c r="X51" s="1936"/>
      <c r="Y51" s="1936"/>
      <c r="Z51" s="1936"/>
      <c r="AA51" s="1936"/>
      <c r="AB51" s="1936"/>
      <c r="AC51" s="1936"/>
      <c r="AD51" s="1935"/>
      <c r="AE51" s="2006" t="s">
        <v>22</v>
      </c>
      <c r="AF51" s="2007"/>
      <c r="AG51" s="2007"/>
      <c r="AH51" s="2007"/>
      <c r="AI51" s="2007"/>
      <c r="AJ51" s="2007"/>
      <c r="AK51" s="2007"/>
      <c r="AL51" s="2007"/>
      <c r="AM51" s="2007"/>
      <c r="AN51" s="2007"/>
      <c r="AO51" s="2007"/>
      <c r="AP51" s="2007"/>
      <c r="AQ51" s="2007"/>
      <c r="AR51" s="2007"/>
      <c r="AS51" s="2007"/>
      <c r="AT51" s="2007"/>
      <c r="AU51" s="2007"/>
      <c r="AV51" s="2007"/>
      <c r="AW51" s="2007"/>
      <c r="AX51" s="2007"/>
      <c r="AY51" s="2007"/>
      <c r="AZ51" s="2008"/>
      <c r="BF51" s="3"/>
      <c r="BG51" s="3"/>
      <c r="BH51" s="3"/>
      <c r="BI51" s="3"/>
      <c r="BJ51" s="3"/>
    </row>
    <row r="52" spans="2:62" s="6" customFormat="1" ht="12.75" customHeight="1" x14ac:dyDescent="0.2">
      <c r="B52" s="1929"/>
      <c r="C52" s="1603"/>
      <c r="D52" s="1930"/>
      <c r="E52" s="1603"/>
      <c r="F52" s="1603"/>
      <c r="G52" s="1603"/>
      <c r="H52" s="1603"/>
      <c r="I52" s="1603"/>
      <c r="J52" s="1603"/>
      <c r="K52" s="1930"/>
      <c r="L52" s="2020"/>
      <c r="M52" s="1928" t="s">
        <v>18</v>
      </c>
      <c r="N52" s="1928"/>
      <c r="O52" s="1928"/>
      <c r="P52" s="1928"/>
      <c r="Q52" s="1928"/>
      <c r="R52" s="1991"/>
      <c r="S52" s="1928" t="s">
        <v>19</v>
      </c>
      <c r="T52" s="1928"/>
      <c r="U52" s="1928"/>
      <c r="V52" s="1928"/>
      <c r="W52" s="1928"/>
      <c r="X52" s="1991"/>
      <c r="Y52" s="1928" t="s">
        <v>20</v>
      </c>
      <c r="Z52" s="1928"/>
      <c r="AA52" s="1928"/>
      <c r="AB52" s="1928"/>
      <c r="AC52" s="1928"/>
      <c r="AD52" s="1935"/>
      <c r="AE52" s="1931" t="s">
        <v>18</v>
      </c>
      <c r="AF52" s="1932"/>
      <c r="AG52" s="1932"/>
      <c r="AH52" s="1932"/>
      <c r="AI52" s="1932"/>
      <c r="AJ52" s="1932" t="s">
        <v>19</v>
      </c>
      <c r="AK52" s="1932"/>
      <c r="AL52" s="1932"/>
      <c r="AM52" s="1932"/>
      <c r="AN52" s="1932"/>
      <c r="AO52" s="1932" t="s">
        <v>20</v>
      </c>
      <c r="AP52" s="1932"/>
      <c r="AQ52" s="1932"/>
      <c r="AR52" s="1932"/>
      <c r="AS52" s="1932"/>
      <c r="AT52" s="1932" t="s">
        <v>23</v>
      </c>
      <c r="AU52" s="1932"/>
      <c r="AV52" s="1932"/>
      <c r="AW52" s="1932"/>
      <c r="AX52" s="1932"/>
      <c r="AY52" s="1932"/>
      <c r="AZ52" s="1990"/>
    </row>
    <row r="53" spans="2:62" s="6" customFormat="1" ht="12.75" customHeight="1" x14ac:dyDescent="0.2">
      <c r="B53" s="1995" t="s">
        <v>13</v>
      </c>
      <c r="C53" s="1996"/>
      <c r="D53" s="1997"/>
      <c r="E53" s="1996" t="s">
        <v>6</v>
      </c>
      <c r="F53" s="1998"/>
      <c r="G53" s="1999" t="s">
        <v>15</v>
      </c>
      <c r="H53" s="1996"/>
      <c r="I53" s="1996"/>
      <c r="J53" s="1996"/>
      <c r="K53" s="1997"/>
      <c r="L53" s="2020"/>
      <c r="M53" s="1927" t="s">
        <v>6</v>
      </c>
      <c r="N53" s="1927"/>
      <c r="O53" s="1927" t="s">
        <v>17</v>
      </c>
      <c r="P53" s="1927"/>
      <c r="Q53" s="1927"/>
      <c r="R53" s="1992"/>
      <c r="S53" s="1927" t="s">
        <v>6</v>
      </c>
      <c r="T53" s="1927"/>
      <c r="U53" s="1927" t="s">
        <v>17</v>
      </c>
      <c r="V53" s="1927"/>
      <c r="W53" s="1927"/>
      <c r="X53" s="1992"/>
      <c r="Y53" s="1927" t="s">
        <v>6</v>
      </c>
      <c r="Z53" s="1927"/>
      <c r="AA53" s="1927" t="s">
        <v>17</v>
      </c>
      <c r="AB53" s="1927"/>
      <c r="AC53" s="1927"/>
      <c r="AD53" s="1935"/>
      <c r="AE53" s="1933" t="s">
        <v>260</v>
      </c>
      <c r="AF53" s="1926"/>
      <c r="AG53" s="1926"/>
      <c r="AH53" s="1926"/>
      <c r="AI53" s="1926"/>
      <c r="AJ53" s="1926" t="s">
        <v>260</v>
      </c>
      <c r="AK53" s="1926"/>
      <c r="AL53" s="1926"/>
      <c r="AM53" s="1926"/>
      <c r="AN53" s="1926"/>
      <c r="AO53" s="1926" t="s">
        <v>260</v>
      </c>
      <c r="AP53" s="1926"/>
      <c r="AQ53" s="1926"/>
      <c r="AR53" s="1926"/>
      <c r="AS53" s="1926"/>
      <c r="AT53" s="1926" t="s">
        <v>260</v>
      </c>
      <c r="AU53" s="1926"/>
      <c r="AV53" s="1926"/>
      <c r="AW53" s="1926"/>
      <c r="AX53" s="1926"/>
      <c r="AY53" s="1926"/>
      <c r="AZ53" s="1987"/>
    </row>
    <row r="54" spans="2:62" s="6" customFormat="1" ht="13.5" customHeight="1" x14ac:dyDescent="0.2">
      <c r="B54" s="1857">
        <v>1</v>
      </c>
      <c r="C54" s="1858"/>
      <c r="D54" s="1859"/>
      <c r="E54" s="1860"/>
      <c r="F54" s="1861"/>
      <c r="G54" s="1881" t="str">
        <f>IF(E54="","",VLOOKUP(E54,Wechselrichter,38))</f>
        <v/>
      </c>
      <c r="H54" s="1882"/>
      <c r="I54" s="1882"/>
      <c r="J54" s="1882"/>
      <c r="K54" s="1882"/>
      <c r="L54" s="1883"/>
      <c r="M54" s="1871"/>
      <c r="N54" s="1871"/>
      <c r="O54" s="1871"/>
      <c r="P54" s="1871"/>
      <c r="Q54" s="1871"/>
      <c r="R54" s="1870"/>
      <c r="S54" s="1871"/>
      <c r="T54" s="1871"/>
      <c r="U54" s="1871"/>
      <c r="V54" s="1871"/>
      <c r="W54" s="1871"/>
      <c r="X54" s="1870"/>
      <c r="Y54" s="1871"/>
      <c r="Z54" s="1871"/>
      <c r="AA54" s="1871"/>
      <c r="AB54" s="1871"/>
      <c r="AC54" s="1871"/>
      <c r="AD54" s="1874"/>
      <c r="AE54" s="1925" t="str">
        <f>BA54</f>
        <v/>
      </c>
      <c r="AF54" s="1923"/>
      <c r="AG54" s="1923"/>
      <c r="AH54" s="1923"/>
      <c r="AI54" s="1923"/>
      <c r="AJ54" s="1923" t="str">
        <f>BB54</f>
        <v/>
      </c>
      <c r="AK54" s="1923"/>
      <c r="AL54" s="1923"/>
      <c r="AM54" s="1923"/>
      <c r="AN54" s="1923"/>
      <c r="AO54" s="1923" t="str">
        <f>BC54</f>
        <v/>
      </c>
      <c r="AP54" s="1923"/>
      <c r="AQ54" s="1923"/>
      <c r="AR54" s="1923"/>
      <c r="AS54" s="1923"/>
      <c r="AT54" s="1923">
        <f>SUM(BA54,BB54,BC54)</f>
        <v>0</v>
      </c>
      <c r="AU54" s="1923"/>
      <c r="AV54" s="1923"/>
      <c r="AW54" s="1923"/>
      <c r="AX54" s="1923"/>
      <c r="AY54" s="1924"/>
      <c r="AZ54" s="794"/>
      <c r="BA54" s="6" t="str">
        <f>IF(OR($E54="",$M54=""),"",VLOOKUP($M54,Module,39)*$O54/1000)</f>
        <v/>
      </c>
      <c r="BB54" s="6" t="str">
        <f>IF(OR($E54="",$S54=""),"",VLOOKUP($S54,Module,39)*$U54/1000)</f>
        <v/>
      </c>
      <c r="BC54" s="6" t="str">
        <f>IF(OR($E54="",$Y54=""),"",VLOOKUP($Y54,Module,39)*$AA54/1000)</f>
        <v/>
      </c>
      <c r="BD54" s="6" t="str">
        <f>IF(BA55="","",AT54/BA55)</f>
        <v/>
      </c>
      <c r="BF54" s="134"/>
    </row>
    <row r="55" spans="2:62" s="1" customFormat="1" ht="13.5" customHeight="1" x14ac:dyDescent="0.2">
      <c r="B55" s="1857"/>
      <c r="C55" s="1858"/>
      <c r="D55" s="1859"/>
      <c r="E55" s="1860"/>
      <c r="F55" s="1861"/>
      <c r="G55" s="1881"/>
      <c r="H55" s="1882"/>
      <c r="I55" s="1882"/>
      <c r="J55" s="1882"/>
      <c r="K55" s="1882"/>
      <c r="L55" s="1883"/>
      <c r="M55" s="1871"/>
      <c r="N55" s="1871"/>
      <c r="O55" s="1871"/>
      <c r="P55" s="1871"/>
      <c r="Q55" s="1871"/>
      <c r="R55" s="1870"/>
      <c r="S55" s="1871"/>
      <c r="T55" s="1871"/>
      <c r="U55" s="1871"/>
      <c r="V55" s="1871"/>
      <c r="W55" s="1871"/>
      <c r="X55" s="1870"/>
      <c r="Y55" s="1871"/>
      <c r="Z55" s="1871"/>
      <c r="AA55" s="1871"/>
      <c r="AB55" s="1871"/>
      <c r="AC55" s="1871"/>
      <c r="AD55" s="1874"/>
      <c r="AE55" s="1921" t="str">
        <f>IF(OR($E54="",$M54=""),"",MIN(($G54/BA55),BD54))</f>
        <v/>
      </c>
      <c r="AF55" s="1922"/>
      <c r="AG55" s="1922"/>
      <c r="AH55" s="1922"/>
      <c r="AI55" s="1922"/>
      <c r="AJ55" s="1922" t="str">
        <f>IF(OR($E54="",$S54=""),"",MIN(($G54/BA55),BD54))</f>
        <v/>
      </c>
      <c r="AK55" s="1922"/>
      <c r="AL55" s="1922"/>
      <c r="AM55" s="1922"/>
      <c r="AN55" s="1922"/>
      <c r="AO55" s="1922" t="str">
        <f>IF(OR($E54="",$Y54=""),"",MIN(($G54/BA55),BD54))</f>
        <v/>
      </c>
      <c r="AP55" s="1922"/>
      <c r="AQ55" s="1922"/>
      <c r="AR55" s="1922"/>
      <c r="AS55" s="1922"/>
      <c r="AT55" s="1919">
        <f>SUM(AE55,AJ55,AO55)</f>
        <v>0</v>
      </c>
      <c r="AU55" s="1919"/>
      <c r="AV55" s="1919"/>
      <c r="AW55" s="1919"/>
      <c r="AX55" s="1919"/>
      <c r="AY55" s="1920"/>
      <c r="AZ55" s="795"/>
      <c r="BA55" s="1" t="str">
        <f>IF(E54="","",VLOOKUP($E54,WR_Anschlussart,2))</f>
        <v/>
      </c>
    </row>
    <row r="56" spans="2:62" s="6" customFormat="1" ht="13.5" customHeight="1" x14ac:dyDescent="0.2">
      <c r="B56" s="1857">
        <v>2</v>
      </c>
      <c r="C56" s="1858"/>
      <c r="D56" s="1859"/>
      <c r="E56" s="1860"/>
      <c r="F56" s="1861"/>
      <c r="G56" s="1881" t="str">
        <f>IF(E56="","",VLOOKUP(E56,Wechselrichter,38))</f>
        <v/>
      </c>
      <c r="H56" s="1882"/>
      <c r="I56" s="1882"/>
      <c r="J56" s="1882"/>
      <c r="K56" s="1882"/>
      <c r="L56" s="1883"/>
      <c r="M56" s="1871"/>
      <c r="N56" s="1871"/>
      <c r="O56" s="1871"/>
      <c r="P56" s="1871"/>
      <c r="Q56" s="1871"/>
      <c r="R56" s="1870"/>
      <c r="S56" s="1871"/>
      <c r="T56" s="1871"/>
      <c r="U56" s="1871"/>
      <c r="V56" s="1871"/>
      <c r="W56" s="1871"/>
      <c r="X56" s="1870"/>
      <c r="Y56" s="1871"/>
      <c r="Z56" s="1871"/>
      <c r="AA56" s="1871"/>
      <c r="AB56" s="1871"/>
      <c r="AC56" s="1871"/>
      <c r="AD56" s="1874"/>
      <c r="AE56" s="1884" t="str">
        <f>BA56</f>
        <v/>
      </c>
      <c r="AF56" s="1885"/>
      <c r="AG56" s="1885"/>
      <c r="AH56" s="1885"/>
      <c r="AI56" s="1885"/>
      <c r="AJ56" s="1885" t="str">
        <f>BB56</f>
        <v/>
      </c>
      <c r="AK56" s="1885"/>
      <c r="AL56" s="1885"/>
      <c r="AM56" s="1885"/>
      <c r="AN56" s="1885"/>
      <c r="AO56" s="1885" t="str">
        <f>BC56</f>
        <v/>
      </c>
      <c r="AP56" s="1885"/>
      <c r="AQ56" s="1885"/>
      <c r="AR56" s="1885"/>
      <c r="AS56" s="1885"/>
      <c r="AT56" s="1885">
        <f>SUM(BA56,BB56,BC56)</f>
        <v>0</v>
      </c>
      <c r="AU56" s="1885"/>
      <c r="AV56" s="1885"/>
      <c r="AW56" s="1885"/>
      <c r="AX56" s="1885"/>
      <c r="AY56" s="1886"/>
      <c r="AZ56" s="67"/>
      <c r="BA56" s="6" t="str">
        <f>IF(OR($E56="",$M56=""),"",VLOOKUP($M56,Module,39)*$O56/1000)</f>
        <v/>
      </c>
      <c r="BB56" s="6" t="str">
        <f>IF(OR($E56="",$S56=""),"",VLOOKUP($S56,Module,39)*$U56/1000)</f>
        <v/>
      </c>
      <c r="BC56" s="6" t="str">
        <f>IF(OR($E56="",$Y56=""),"",VLOOKUP($Y56,Module,39)*$AA56/1000)</f>
        <v/>
      </c>
      <c r="BD56" s="6" t="str">
        <f>IF(BA57="","",AT56/BA57)</f>
        <v/>
      </c>
      <c r="BF56" s="134"/>
    </row>
    <row r="57" spans="2:62" s="1" customFormat="1" ht="13.5" customHeight="1" x14ac:dyDescent="0.2">
      <c r="B57" s="1857"/>
      <c r="C57" s="1858"/>
      <c r="D57" s="1859"/>
      <c r="E57" s="1860"/>
      <c r="F57" s="1861"/>
      <c r="G57" s="1881"/>
      <c r="H57" s="1882"/>
      <c r="I57" s="1882"/>
      <c r="J57" s="1882"/>
      <c r="K57" s="1882"/>
      <c r="L57" s="1883"/>
      <c r="M57" s="1871"/>
      <c r="N57" s="1871"/>
      <c r="O57" s="1871"/>
      <c r="P57" s="1871"/>
      <c r="Q57" s="1871"/>
      <c r="R57" s="1870"/>
      <c r="S57" s="1871"/>
      <c r="T57" s="1871"/>
      <c r="U57" s="1871"/>
      <c r="V57" s="1871"/>
      <c r="W57" s="1871"/>
      <c r="X57" s="1870"/>
      <c r="Y57" s="1871"/>
      <c r="Z57" s="1871"/>
      <c r="AA57" s="1871"/>
      <c r="AB57" s="1871"/>
      <c r="AC57" s="1871"/>
      <c r="AD57" s="1874"/>
      <c r="AE57" s="1895" t="str">
        <f>IF(OR($E56="",$M56=""),"",MIN(($G56/BA57),BD56))</f>
        <v/>
      </c>
      <c r="AF57" s="1896"/>
      <c r="AG57" s="1896"/>
      <c r="AH57" s="1896"/>
      <c r="AI57" s="1896"/>
      <c r="AJ57" s="1896" t="str">
        <f>IF(OR($E56="",$S56=""),"",MIN(($G56/BA57),BD56))</f>
        <v/>
      </c>
      <c r="AK57" s="1896"/>
      <c r="AL57" s="1896"/>
      <c r="AM57" s="1896"/>
      <c r="AN57" s="1896"/>
      <c r="AO57" s="1896" t="str">
        <f>IF(OR($E56="",$Y56=""),"",MIN(($G56/BA57),BD56))</f>
        <v/>
      </c>
      <c r="AP57" s="1896"/>
      <c r="AQ57" s="1896"/>
      <c r="AR57" s="1896"/>
      <c r="AS57" s="1896"/>
      <c r="AT57" s="1897">
        <f>SUM(AE57,AJ57,AO57)</f>
        <v>0</v>
      </c>
      <c r="AU57" s="1897"/>
      <c r="AV57" s="1897"/>
      <c r="AW57" s="1897"/>
      <c r="AX57" s="1897"/>
      <c r="AY57" s="1898"/>
      <c r="AZ57" s="66"/>
      <c r="BA57" s="1" t="str">
        <f>IF(E56="","",VLOOKUP($E56,WR_Anschlussart,2))</f>
        <v/>
      </c>
      <c r="BF57" s="134"/>
    </row>
    <row r="58" spans="2:62" s="6" customFormat="1" ht="13.5" customHeight="1" x14ac:dyDescent="0.2">
      <c r="B58" s="1857">
        <v>3</v>
      </c>
      <c r="C58" s="1858"/>
      <c r="D58" s="1859"/>
      <c r="E58" s="1860"/>
      <c r="F58" s="1861"/>
      <c r="G58" s="1881" t="str">
        <f>IF(E58="","",VLOOKUP(E58,Wechselrichter,38))</f>
        <v/>
      </c>
      <c r="H58" s="1882"/>
      <c r="I58" s="1882"/>
      <c r="J58" s="1882"/>
      <c r="K58" s="1882"/>
      <c r="L58" s="1883"/>
      <c r="M58" s="1871"/>
      <c r="N58" s="1871"/>
      <c r="O58" s="1871"/>
      <c r="P58" s="1871"/>
      <c r="Q58" s="1871"/>
      <c r="R58" s="1870"/>
      <c r="S58" s="1871"/>
      <c r="T58" s="1871"/>
      <c r="U58" s="1871"/>
      <c r="V58" s="1871"/>
      <c r="W58" s="1871"/>
      <c r="X58" s="1870"/>
      <c r="Y58" s="1871"/>
      <c r="Z58" s="1871"/>
      <c r="AA58" s="1871"/>
      <c r="AB58" s="1871"/>
      <c r="AC58" s="1871"/>
      <c r="AD58" s="1874"/>
      <c r="AE58" s="1884" t="str">
        <f>BA58</f>
        <v/>
      </c>
      <c r="AF58" s="1885"/>
      <c r="AG58" s="1885"/>
      <c r="AH58" s="1885"/>
      <c r="AI58" s="1885"/>
      <c r="AJ58" s="1885" t="str">
        <f>BB58</f>
        <v/>
      </c>
      <c r="AK58" s="1885"/>
      <c r="AL58" s="1885"/>
      <c r="AM58" s="1885"/>
      <c r="AN58" s="1885"/>
      <c r="AO58" s="1885" t="str">
        <f>BC58</f>
        <v/>
      </c>
      <c r="AP58" s="1885"/>
      <c r="AQ58" s="1885"/>
      <c r="AR58" s="1885"/>
      <c r="AS58" s="1885"/>
      <c r="AT58" s="1885">
        <f>SUM(BA58,BB58,BC58)</f>
        <v>0</v>
      </c>
      <c r="AU58" s="1885"/>
      <c r="AV58" s="1885"/>
      <c r="AW58" s="1885"/>
      <c r="AX58" s="1885"/>
      <c r="AY58" s="1886"/>
      <c r="AZ58" s="67"/>
      <c r="BA58" s="6" t="str">
        <f>IF(OR($E58="",$M58=""),"",VLOOKUP($M58,Module,39)*$O58/1000)</f>
        <v/>
      </c>
      <c r="BB58" s="6" t="str">
        <f>IF(OR($E58="",$S58=""),"",VLOOKUP($S58,Module,39)*$U58/1000)</f>
        <v/>
      </c>
      <c r="BC58" s="6" t="str">
        <f>IF(OR($E58="",$Y58=""),"",VLOOKUP($Y58,Module,39)*$AA58/1000)</f>
        <v/>
      </c>
      <c r="BD58" s="6" t="str">
        <f>IF(BA59="","",AT58/BA59)</f>
        <v/>
      </c>
      <c r="BF58" s="134"/>
    </row>
    <row r="59" spans="2:62" s="1" customFormat="1" ht="13.5" customHeight="1" x14ac:dyDescent="0.2">
      <c r="B59" s="1857"/>
      <c r="C59" s="1858"/>
      <c r="D59" s="1859"/>
      <c r="E59" s="1860"/>
      <c r="F59" s="1861"/>
      <c r="G59" s="1881"/>
      <c r="H59" s="1882"/>
      <c r="I59" s="1882"/>
      <c r="J59" s="1882"/>
      <c r="K59" s="1882"/>
      <c r="L59" s="1883"/>
      <c r="M59" s="1871"/>
      <c r="N59" s="1871"/>
      <c r="O59" s="1871"/>
      <c r="P59" s="1871"/>
      <c r="Q59" s="1871"/>
      <c r="R59" s="1870"/>
      <c r="S59" s="1871"/>
      <c r="T59" s="1871"/>
      <c r="U59" s="1871"/>
      <c r="V59" s="1871"/>
      <c r="W59" s="1871"/>
      <c r="X59" s="1870"/>
      <c r="Y59" s="1871"/>
      <c r="Z59" s="1871"/>
      <c r="AA59" s="1871"/>
      <c r="AB59" s="1871"/>
      <c r="AC59" s="1871"/>
      <c r="AD59" s="1874"/>
      <c r="AE59" s="1895" t="str">
        <f>IF(OR($E58="",$M58=""),"",MIN(($G58/BA59),BD58))</f>
        <v/>
      </c>
      <c r="AF59" s="1896"/>
      <c r="AG59" s="1896"/>
      <c r="AH59" s="1896"/>
      <c r="AI59" s="1896"/>
      <c r="AJ59" s="1896" t="str">
        <f>IF(OR($E58="",$S58=""),"",MIN(($G58/BA59),BD58))</f>
        <v/>
      </c>
      <c r="AK59" s="1896"/>
      <c r="AL59" s="1896"/>
      <c r="AM59" s="1896"/>
      <c r="AN59" s="1896"/>
      <c r="AO59" s="1896" t="str">
        <f>IF(OR($E58="",$Y58=""),"",MIN(($G58/BA59),BD58))</f>
        <v/>
      </c>
      <c r="AP59" s="1896"/>
      <c r="AQ59" s="1896"/>
      <c r="AR59" s="1896"/>
      <c r="AS59" s="1896"/>
      <c r="AT59" s="1897">
        <f>SUM(AE59,AJ59,AO59)</f>
        <v>0</v>
      </c>
      <c r="AU59" s="1897"/>
      <c r="AV59" s="1897"/>
      <c r="AW59" s="1897"/>
      <c r="AX59" s="1897"/>
      <c r="AY59" s="1898"/>
      <c r="AZ59" s="66"/>
      <c r="BA59" s="1" t="str">
        <f>IF(E58="","",VLOOKUP($E58,WR_Anschlussart,2))</f>
        <v/>
      </c>
    </row>
    <row r="60" spans="2:62" s="6" customFormat="1" ht="13.5" customHeight="1" x14ac:dyDescent="0.2">
      <c r="B60" s="1857">
        <v>4</v>
      </c>
      <c r="C60" s="1858"/>
      <c r="D60" s="1859"/>
      <c r="E60" s="1860"/>
      <c r="F60" s="1861"/>
      <c r="G60" s="1881" t="str">
        <f>IF(E60="","",VLOOKUP(E60,Wechselrichter,38))</f>
        <v/>
      </c>
      <c r="H60" s="1882"/>
      <c r="I60" s="1882"/>
      <c r="J60" s="1882"/>
      <c r="K60" s="1882"/>
      <c r="L60" s="1883"/>
      <c r="M60" s="1871"/>
      <c r="N60" s="1871"/>
      <c r="O60" s="1871"/>
      <c r="P60" s="1871"/>
      <c r="Q60" s="1871"/>
      <c r="R60" s="1870"/>
      <c r="S60" s="1871"/>
      <c r="T60" s="1871"/>
      <c r="U60" s="1871"/>
      <c r="V60" s="1871"/>
      <c r="W60" s="1871"/>
      <c r="X60" s="1870"/>
      <c r="Y60" s="1871"/>
      <c r="Z60" s="1871"/>
      <c r="AA60" s="1871"/>
      <c r="AB60" s="1871"/>
      <c r="AC60" s="1871"/>
      <c r="AD60" s="1874"/>
      <c r="AE60" s="1884" t="str">
        <f>BA60</f>
        <v/>
      </c>
      <c r="AF60" s="1885"/>
      <c r="AG60" s="1885"/>
      <c r="AH60" s="1885"/>
      <c r="AI60" s="1885"/>
      <c r="AJ60" s="1885" t="str">
        <f>BB60</f>
        <v/>
      </c>
      <c r="AK60" s="1885"/>
      <c r="AL60" s="1885"/>
      <c r="AM60" s="1885"/>
      <c r="AN60" s="1885"/>
      <c r="AO60" s="1885" t="str">
        <f>BC60</f>
        <v/>
      </c>
      <c r="AP60" s="1885"/>
      <c r="AQ60" s="1885"/>
      <c r="AR60" s="1885"/>
      <c r="AS60" s="1885"/>
      <c r="AT60" s="1885">
        <f>SUM(BA60,BB60,BC60)</f>
        <v>0</v>
      </c>
      <c r="AU60" s="1885"/>
      <c r="AV60" s="1885"/>
      <c r="AW60" s="1885"/>
      <c r="AX60" s="1885"/>
      <c r="AY60" s="1886"/>
      <c r="AZ60" s="67"/>
      <c r="BA60" s="6" t="str">
        <f>IF(OR($E60="",$M60=""),"",VLOOKUP($M60,Module,39)*$O60/1000)</f>
        <v/>
      </c>
      <c r="BB60" s="6" t="str">
        <f>IF(OR($E60="",$S60=""),"",VLOOKUP($S60,Module,39)*$U60/1000)</f>
        <v/>
      </c>
      <c r="BC60" s="6" t="str">
        <f>IF(OR($E60="",$Y60=""),"",VLOOKUP($Y60,Module,39)*$AA60/1000)</f>
        <v/>
      </c>
      <c r="BD60" s="6" t="str">
        <f>IF(BA61="","",AT60/BA61)</f>
        <v/>
      </c>
      <c r="BF60" s="134"/>
    </row>
    <row r="61" spans="2:62" s="1" customFormat="1" ht="13.5" customHeight="1" x14ac:dyDescent="0.2">
      <c r="B61" s="1857"/>
      <c r="C61" s="1858"/>
      <c r="D61" s="1859"/>
      <c r="E61" s="1860"/>
      <c r="F61" s="1861"/>
      <c r="G61" s="1881"/>
      <c r="H61" s="1882"/>
      <c r="I61" s="1882"/>
      <c r="J61" s="1882"/>
      <c r="K61" s="1882"/>
      <c r="L61" s="1883"/>
      <c r="M61" s="1871"/>
      <c r="N61" s="1871"/>
      <c r="O61" s="1871"/>
      <c r="P61" s="1871"/>
      <c r="Q61" s="1871"/>
      <c r="R61" s="1870"/>
      <c r="S61" s="1871"/>
      <c r="T61" s="1871"/>
      <c r="U61" s="1871"/>
      <c r="V61" s="1871"/>
      <c r="W61" s="1871"/>
      <c r="X61" s="1870"/>
      <c r="Y61" s="1871"/>
      <c r="Z61" s="1871"/>
      <c r="AA61" s="1871"/>
      <c r="AB61" s="1871"/>
      <c r="AC61" s="1871"/>
      <c r="AD61" s="1874"/>
      <c r="AE61" s="1895" t="str">
        <f>IF(OR($E60="",$M60=""),"",MIN(($G60/BA61),BD60))</f>
        <v/>
      </c>
      <c r="AF61" s="1896"/>
      <c r="AG61" s="1896"/>
      <c r="AH61" s="1896"/>
      <c r="AI61" s="1896"/>
      <c r="AJ61" s="1896" t="str">
        <f>IF(OR($E60="",$S60=""),"",MIN(($G60/BA61),BD60))</f>
        <v/>
      </c>
      <c r="AK61" s="1896"/>
      <c r="AL61" s="1896"/>
      <c r="AM61" s="1896"/>
      <c r="AN61" s="1896"/>
      <c r="AO61" s="1896" t="str">
        <f>IF(OR($E60="",$Y60=""),"",MIN(($G60/BA61),BD60))</f>
        <v/>
      </c>
      <c r="AP61" s="1896"/>
      <c r="AQ61" s="1896"/>
      <c r="AR61" s="1896"/>
      <c r="AS61" s="1896"/>
      <c r="AT61" s="1897">
        <f>SUM(AE61,AJ61,AO61)</f>
        <v>0</v>
      </c>
      <c r="AU61" s="1897"/>
      <c r="AV61" s="1897"/>
      <c r="AW61" s="1897"/>
      <c r="AX61" s="1897"/>
      <c r="AY61" s="1898"/>
      <c r="AZ61" s="66"/>
      <c r="BA61" s="1" t="str">
        <f>IF(E60="","",VLOOKUP($E60,WR_Anschlussart,2))</f>
        <v/>
      </c>
      <c r="BF61" s="134"/>
    </row>
    <row r="62" spans="2:62" s="6" customFormat="1" ht="13.5" customHeight="1" x14ac:dyDescent="0.2">
      <c r="B62" s="1857">
        <v>5</v>
      </c>
      <c r="C62" s="1858"/>
      <c r="D62" s="1859"/>
      <c r="E62" s="1860"/>
      <c r="F62" s="1861"/>
      <c r="G62" s="1881" t="str">
        <f>IF(E62="","",VLOOKUP(E62,Wechselrichter,38))</f>
        <v/>
      </c>
      <c r="H62" s="1882"/>
      <c r="I62" s="1882"/>
      <c r="J62" s="1882"/>
      <c r="K62" s="1882"/>
      <c r="L62" s="1883"/>
      <c r="M62" s="1871"/>
      <c r="N62" s="1871"/>
      <c r="O62" s="1871"/>
      <c r="P62" s="1871"/>
      <c r="Q62" s="1871"/>
      <c r="R62" s="1870"/>
      <c r="S62" s="1871"/>
      <c r="T62" s="1871"/>
      <c r="U62" s="1871"/>
      <c r="V62" s="1871"/>
      <c r="W62" s="1871"/>
      <c r="X62" s="1870"/>
      <c r="Y62" s="1871"/>
      <c r="Z62" s="1871"/>
      <c r="AA62" s="1871"/>
      <c r="AB62" s="1871"/>
      <c r="AC62" s="1871"/>
      <c r="AD62" s="1874"/>
      <c r="AE62" s="1884" t="str">
        <f>BA62</f>
        <v/>
      </c>
      <c r="AF62" s="1885"/>
      <c r="AG62" s="1885"/>
      <c r="AH62" s="1885"/>
      <c r="AI62" s="1885"/>
      <c r="AJ62" s="1885" t="str">
        <f>BB62</f>
        <v/>
      </c>
      <c r="AK62" s="1885"/>
      <c r="AL62" s="1885"/>
      <c r="AM62" s="1885"/>
      <c r="AN62" s="1885"/>
      <c r="AO62" s="1885" t="str">
        <f>BC62</f>
        <v/>
      </c>
      <c r="AP62" s="1885"/>
      <c r="AQ62" s="1885"/>
      <c r="AR62" s="1885"/>
      <c r="AS62" s="1885"/>
      <c r="AT62" s="1885">
        <f>SUM(BA62,BB62,BC62)</f>
        <v>0</v>
      </c>
      <c r="AU62" s="1885"/>
      <c r="AV62" s="1885"/>
      <c r="AW62" s="1885"/>
      <c r="AX62" s="1885"/>
      <c r="AY62" s="1886"/>
      <c r="AZ62" s="67"/>
      <c r="BA62" s="6" t="str">
        <f>IF(OR($E62="",$M62=""),"",VLOOKUP($M62,Module,39)*$O62/1000)</f>
        <v/>
      </c>
      <c r="BB62" s="6" t="str">
        <f>IF(OR($E62="",$S62=""),"",VLOOKUP($S62,Module,39)*$U62/1000)</f>
        <v/>
      </c>
      <c r="BC62" s="6" t="str">
        <f>IF(OR($E62="",$Y62=""),"",VLOOKUP($Y62,Module,39)*$AA62/1000)</f>
        <v/>
      </c>
      <c r="BD62" s="6" t="str">
        <f>IF(BA63="","",AT62/BA63)</f>
        <v/>
      </c>
      <c r="BF62" s="134"/>
    </row>
    <row r="63" spans="2:62" s="1" customFormat="1" ht="13.5" customHeight="1" x14ac:dyDescent="0.2">
      <c r="B63" s="1857"/>
      <c r="C63" s="1858"/>
      <c r="D63" s="1859"/>
      <c r="E63" s="1860"/>
      <c r="F63" s="1861"/>
      <c r="G63" s="1881"/>
      <c r="H63" s="1882"/>
      <c r="I63" s="1882"/>
      <c r="J63" s="1882"/>
      <c r="K63" s="1882"/>
      <c r="L63" s="1883"/>
      <c r="M63" s="1871"/>
      <c r="N63" s="1871"/>
      <c r="O63" s="1871"/>
      <c r="P63" s="1871"/>
      <c r="Q63" s="1871"/>
      <c r="R63" s="1870"/>
      <c r="S63" s="1871"/>
      <c r="T63" s="1871"/>
      <c r="U63" s="1871"/>
      <c r="V63" s="1871"/>
      <c r="W63" s="1871"/>
      <c r="X63" s="1870"/>
      <c r="Y63" s="1871"/>
      <c r="Z63" s="1871"/>
      <c r="AA63" s="1871"/>
      <c r="AB63" s="1871"/>
      <c r="AC63" s="1871"/>
      <c r="AD63" s="1874"/>
      <c r="AE63" s="1895" t="str">
        <f>IF(OR($E62="",$M62=""),"",MIN(($G62/BA63),BD62))</f>
        <v/>
      </c>
      <c r="AF63" s="1896"/>
      <c r="AG63" s="1896"/>
      <c r="AH63" s="1896"/>
      <c r="AI63" s="1896"/>
      <c r="AJ63" s="1896" t="str">
        <f>IF(OR($E62="",$S62=""),"",MIN(($G62/BA63),BD62))</f>
        <v/>
      </c>
      <c r="AK63" s="1896"/>
      <c r="AL63" s="1896"/>
      <c r="AM63" s="1896"/>
      <c r="AN63" s="1896"/>
      <c r="AO63" s="1896" t="str">
        <f>IF(OR($E62="",$Y62=""),"",MIN(($G62/BA63),BD62))</f>
        <v/>
      </c>
      <c r="AP63" s="1896"/>
      <c r="AQ63" s="1896"/>
      <c r="AR63" s="1896"/>
      <c r="AS63" s="1896"/>
      <c r="AT63" s="1897">
        <f>SUM(AE63,AJ63,AO63)</f>
        <v>0</v>
      </c>
      <c r="AU63" s="1897"/>
      <c r="AV63" s="1897"/>
      <c r="AW63" s="1897"/>
      <c r="AX63" s="1897"/>
      <c r="AY63" s="1898"/>
      <c r="AZ63" s="66"/>
      <c r="BA63" s="1" t="str">
        <f>IF(E62="","",VLOOKUP($E62,WR_Anschlussart,2))</f>
        <v/>
      </c>
    </row>
    <row r="64" spans="2:62" s="6" customFormat="1" ht="13.5" customHeight="1" x14ac:dyDescent="0.2">
      <c r="B64" s="1857">
        <v>6</v>
      </c>
      <c r="C64" s="1858"/>
      <c r="D64" s="1859"/>
      <c r="E64" s="1860"/>
      <c r="F64" s="1861"/>
      <c r="G64" s="1881" t="str">
        <f>IF(E64="","",VLOOKUP(E64,Wechselrichter,38))</f>
        <v/>
      </c>
      <c r="H64" s="1882"/>
      <c r="I64" s="1882"/>
      <c r="J64" s="1882"/>
      <c r="K64" s="1882"/>
      <c r="L64" s="1883"/>
      <c r="M64" s="1871"/>
      <c r="N64" s="1871"/>
      <c r="O64" s="1871"/>
      <c r="P64" s="1871"/>
      <c r="Q64" s="1871"/>
      <c r="R64" s="1870"/>
      <c r="S64" s="1871"/>
      <c r="T64" s="1871"/>
      <c r="U64" s="1871"/>
      <c r="V64" s="1871"/>
      <c r="W64" s="1871"/>
      <c r="X64" s="1870"/>
      <c r="Y64" s="1871"/>
      <c r="Z64" s="1871"/>
      <c r="AA64" s="1871"/>
      <c r="AB64" s="1871"/>
      <c r="AC64" s="1871"/>
      <c r="AD64" s="1874"/>
      <c r="AE64" s="1884" t="str">
        <f>BA64</f>
        <v/>
      </c>
      <c r="AF64" s="1885"/>
      <c r="AG64" s="1885"/>
      <c r="AH64" s="1885"/>
      <c r="AI64" s="1885"/>
      <c r="AJ64" s="1885" t="str">
        <f>BB64</f>
        <v/>
      </c>
      <c r="AK64" s="1885"/>
      <c r="AL64" s="1885"/>
      <c r="AM64" s="1885"/>
      <c r="AN64" s="1885"/>
      <c r="AO64" s="1885" t="str">
        <f>BC64</f>
        <v/>
      </c>
      <c r="AP64" s="1885"/>
      <c r="AQ64" s="1885"/>
      <c r="AR64" s="1885"/>
      <c r="AS64" s="1885"/>
      <c r="AT64" s="1885">
        <f>SUM(BA64,BB64,BC64)</f>
        <v>0</v>
      </c>
      <c r="AU64" s="1885"/>
      <c r="AV64" s="1885"/>
      <c r="AW64" s="1885"/>
      <c r="AX64" s="1885"/>
      <c r="AY64" s="1886"/>
      <c r="AZ64" s="67"/>
      <c r="BA64" s="6" t="str">
        <f>IF(OR($E64="",$M64=""),"",VLOOKUP($M64,Module,39)*$O64/1000)</f>
        <v/>
      </c>
      <c r="BB64" s="6" t="str">
        <f>IF(OR($E64="",$S64=""),"",VLOOKUP($S64,Module,39)*$U64/1000)</f>
        <v/>
      </c>
      <c r="BC64" s="6" t="str">
        <f>IF(OR($E64="",$Y64=""),"",VLOOKUP($Y64,Module,39)*$AA64/1000)</f>
        <v/>
      </c>
      <c r="BD64" s="6" t="str">
        <f>IF(BA65="","",AT64/BA65)</f>
        <v/>
      </c>
      <c r="BF64" s="134"/>
    </row>
    <row r="65" spans="2:58" s="1" customFormat="1" ht="13.5" customHeight="1" x14ac:dyDescent="0.2">
      <c r="B65" s="1857"/>
      <c r="C65" s="1858"/>
      <c r="D65" s="1859"/>
      <c r="E65" s="1860"/>
      <c r="F65" s="1861"/>
      <c r="G65" s="1881"/>
      <c r="H65" s="1882"/>
      <c r="I65" s="1882"/>
      <c r="J65" s="1882"/>
      <c r="K65" s="1882"/>
      <c r="L65" s="1883"/>
      <c r="M65" s="1871"/>
      <c r="N65" s="1871"/>
      <c r="O65" s="1871"/>
      <c r="P65" s="1871"/>
      <c r="Q65" s="1871"/>
      <c r="R65" s="1870"/>
      <c r="S65" s="1871"/>
      <c r="T65" s="1871"/>
      <c r="U65" s="1871"/>
      <c r="V65" s="1871"/>
      <c r="W65" s="1871"/>
      <c r="X65" s="1870"/>
      <c r="Y65" s="1871"/>
      <c r="Z65" s="1871"/>
      <c r="AA65" s="1871"/>
      <c r="AB65" s="1871"/>
      <c r="AC65" s="1871"/>
      <c r="AD65" s="1874"/>
      <c r="AE65" s="1895" t="str">
        <f>IF(OR($E64="",$M64=""),"",MIN(($G64/BA65),BD64))</f>
        <v/>
      </c>
      <c r="AF65" s="1896"/>
      <c r="AG65" s="1896"/>
      <c r="AH65" s="1896"/>
      <c r="AI65" s="1896"/>
      <c r="AJ65" s="1896" t="str">
        <f>IF(OR($E64="",$S64=""),"",MIN(($G64/BA65),BD64))</f>
        <v/>
      </c>
      <c r="AK65" s="1896"/>
      <c r="AL65" s="1896"/>
      <c r="AM65" s="1896"/>
      <c r="AN65" s="1896"/>
      <c r="AO65" s="1896" t="str">
        <f>IF(OR($E64="",$Y64=""),"",MIN(($G64/BA65),BD64))</f>
        <v/>
      </c>
      <c r="AP65" s="1896"/>
      <c r="AQ65" s="1896"/>
      <c r="AR65" s="1896"/>
      <c r="AS65" s="1896"/>
      <c r="AT65" s="1897">
        <f>SUM(AE65,AJ65,AO65)</f>
        <v>0</v>
      </c>
      <c r="AU65" s="1897"/>
      <c r="AV65" s="1897"/>
      <c r="AW65" s="1897"/>
      <c r="AX65" s="1897"/>
      <c r="AY65" s="1898"/>
      <c r="AZ65" s="66"/>
      <c r="BA65" s="1" t="str">
        <f>IF(E64="","",VLOOKUP($E64,WR_Anschlussart,2))</f>
        <v/>
      </c>
      <c r="BF65" s="134"/>
    </row>
    <row r="66" spans="2:58" s="6" customFormat="1" ht="13.5" customHeight="1" x14ac:dyDescent="0.2">
      <c r="B66" s="1857">
        <v>7</v>
      </c>
      <c r="C66" s="1858"/>
      <c r="D66" s="1859"/>
      <c r="E66" s="1860"/>
      <c r="F66" s="1861"/>
      <c r="G66" s="1881" t="str">
        <f>IF(E66="","",VLOOKUP(E66,Wechselrichter,38))</f>
        <v/>
      </c>
      <c r="H66" s="1882"/>
      <c r="I66" s="1882"/>
      <c r="J66" s="1882"/>
      <c r="K66" s="1882"/>
      <c r="L66" s="1883"/>
      <c r="M66" s="1871"/>
      <c r="N66" s="1871"/>
      <c r="O66" s="1871"/>
      <c r="P66" s="1871"/>
      <c r="Q66" s="1871"/>
      <c r="R66" s="1870"/>
      <c r="S66" s="1871"/>
      <c r="T66" s="1871"/>
      <c r="U66" s="1871"/>
      <c r="V66" s="1871"/>
      <c r="W66" s="1871"/>
      <c r="X66" s="1870"/>
      <c r="Y66" s="1871"/>
      <c r="Z66" s="1871"/>
      <c r="AA66" s="1871"/>
      <c r="AB66" s="1871"/>
      <c r="AC66" s="1871"/>
      <c r="AD66" s="1874"/>
      <c r="AE66" s="1884" t="str">
        <f>BA66</f>
        <v/>
      </c>
      <c r="AF66" s="1885"/>
      <c r="AG66" s="1885"/>
      <c r="AH66" s="1885"/>
      <c r="AI66" s="1885"/>
      <c r="AJ66" s="1885" t="str">
        <f>BB66</f>
        <v/>
      </c>
      <c r="AK66" s="1885"/>
      <c r="AL66" s="1885"/>
      <c r="AM66" s="1885"/>
      <c r="AN66" s="1885"/>
      <c r="AO66" s="1885" t="str">
        <f>BC66</f>
        <v/>
      </c>
      <c r="AP66" s="1885"/>
      <c r="AQ66" s="1885"/>
      <c r="AR66" s="1885"/>
      <c r="AS66" s="1885"/>
      <c r="AT66" s="1885">
        <f>SUM(BA66,BB66,BC66)</f>
        <v>0</v>
      </c>
      <c r="AU66" s="1885"/>
      <c r="AV66" s="1885"/>
      <c r="AW66" s="1885"/>
      <c r="AX66" s="1885"/>
      <c r="AY66" s="1886"/>
      <c r="AZ66" s="67"/>
      <c r="BA66" s="6" t="str">
        <f>IF(OR($E66="",$M66=""),"",VLOOKUP($M66,Module,39)*$O66/1000)</f>
        <v/>
      </c>
      <c r="BB66" s="6" t="str">
        <f>IF(OR($E66="",$S66=""),"",VLOOKUP($S66,Module,39)*$U66/1000)</f>
        <v/>
      </c>
      <c r="BC66" s="6" t="str">
        <f>IF(OR($E66="",$Y66=""),"",VLOOKUP($Y66,Module,39)*$AA66/1000)</f>
        <v/>
      </c>
      <c r="BD66" s="6" t="str">
        <f>IF(BA67="","",AT66/BA67)</f>
        <v/>
      </c>
      <c r="BF66" s="134"/>
    </row>
    <row r="67" spans="2:58" s="1" customFormat="1" ht="13.5" customHeight="1" x14ac:dyDescent="0.2">
      <c r="B67" s="1857"/>
      <c r="C67" s="1858"/>
      <c r="D67" s="1859"/>
      <c r="E67" s="1860"/>
      <c r="F67" s="1861"/>
      <c r="G67" s="1881"/>
      <c r="H67" s="1882"/>
      <c r="I67" s="1882"/>
      <c r="J67" s="1882"/>
      <c r="K67" s="1882"/>
      <c r="L67" s="1883"/>
      <c r="M67" s="1871"/>
      <c r="N67" s="1871"/>
      <c r="O67" s="1871"/>
      <c r="P67" s="1871"/>
      <c r="Q67" s="1871"/>
      <c r="R67" s="1870"/>
      <c r="S67" s="1871"/>
      <c r="T67" s="1871"/>
      <c r="U67" s="1871"/>
      <c r="V67" s="1871"/>
      <c r="W67" s="1871"/>
      <c r="X67" s="1870"/>
      <c r="Y67" s="1871"/>
      <c r="Z67" s="1871"/>
      <c r="AA67" s="1871"/>
      <c r="AB67" s="1871"/>
      <c r="AC67" s="1871"/>
      <c r="AD67" s="1874"/>
      <c r="AE67" s="1895" t="str">
        <f>IF(OR($E66="",$M66=""),"",MIN(($G66/BA67),BD66))</f>
        <v/>
      </c>
      <c r="AF67" s="1896"/>
      <c r="AG67" s="1896"/>
      <c r="AH67" s="1896"/>
      <c r="AI67" s="1896"/>
      <c r="AJ67" s="1896" t="str">
        <f>IF(OR($E66="",$S66=""),"",MIN(($G66/BA67),BD66))</f>
        <v/>
      </c>
      <c r="AK67" s="1896"/>
      <c r="AL67" s="1896"/>
      <c r="AM67" s="1896"/>
      <c r="AN67" s="1896"/>
      <c r="AO67" s="1896" t="str">
        <f>IF(OR($E66="",$Y66=""),"",MIN(($G66/BA67),BD66))</f>
        <v/>
      </c>
      <c r="AP67" s="1896"/>
      <c r="AQ67" s="1896"/>
      <c r="AR67" s="1896"/>
      <c r="AS67" s="1896"/>
      <c r="AT67" s="1897">
        <f>SUM(AE67,AJ67,AO67)</f>
        <v>0</v>
      </c>
      <c r="AU67" s="1897"/>
      <c r="AV67" s="1897"/>
      <c r="AW67" s="1897"/>
      <c r="AX67" s="1897"/>
      <c r="AY67" s="1898"/>
      <c r="AZ67" s="66"/>
      <c r="BA67" s="1" t="str">
        <f>IF(E66="","",VLOOKUP($E66,WR_Anschlussart,2))</f>
        <v/>
      </c>
    </row>
    <row r="68" spans="2:58" s="6" customFormat="1" ht="13.5" customHeight="1" x14ac:dyDescent="0.2">
      <c r="B68" s="1857">
        <v>8</v>
      </c>
      <c r="C68" s="1858"/>
      <c r="D68" s="1859"/>
      <c r="E68" s="1860"/>
      <c r="F68" s="1861"/>
      <c r="G68" s="1881" t="str">
        <f>IF(E68="","",VLOOKUP(E68,Wechselrichter,38))</f>
        <v/>
      </c>
      <c r="H68" s="1882"/>
      <c r="I68" s="1882"/>
      <c r="J68" s="1882"/>
      <c r="K68" s="1882"/>
      <c r="L68" s="1883"/>
      <c r="M68" s="1871"/>
      <c r="N68" s="1871"/>
      <c r="O68" s="1871"/>
      <c r="P68" s="1871"/>
      <c r="Q68" s="1871"/>
      <c r="R68" s="1870"/>
      <c r="S68" s="1871"/>
      <c r="T68" s="1871"/>
      <c r="U68" s="1871"/>
      <c r="V68" s="1871"/>
      <c r="W68" s="1871"/>
      <c r="X68" s="1870"/>
      <c r="Y68" s="1871"/>
      <c r="Z68" s="1871"/>
      <c r="AA68" s="1871"/>
      <c r="AB68" s="1871"/>
      <c r="AC68" s="1871"/>
      <c r="AD68" s="1874"/>
      <c r="AE68" s="1884" t="str">
        <f>BA68</f>
        <v/>
      </c>
      <c r="AF68" s="1885"/>
      <c r="AG68" s="1885"/>
      <c r="AH68" s="1885"/>
      <c r="AI68" s="1885"/>
      <c r="AJ68" s="1885" t="str">
        <f>BB68</f>
        <v/>
      </c>
      <c r="AK68" s="1885"/>
      <c r="AL68" s="1885"/>
      <c r="AM68" s="1885"/>
      <c r="AN68" s="1885"/>
      <c r="AO68" s="1885" t="str">
        <f>BC68</f>
        <v/>
      </c>
      <c r="AP68" s="1885"/>
      <c r="AQ68" s="1885"/>
      <c r="AR68" s="1885"/>
      <c r="AS68" s="1885"/>
      <c r="AT68" s="1885">
        <f>SUM(BA68,BB68,BC68)</f>
        <v>0</v>
      </c>
      <c r="AU68" s="1885"/>
      <c r="AV68" s="1885"/>
      <c r="AW68" s="1885"/>
      <c r="AX68" s="1885"/>
      <c r="AY68" s="1886"/>
      <c r="AZ68" s="67"/>
      <c r="BA68" s="6" t="str">
        <f>IF(OR($E68="",$M68=""),"",VLOOKUP($M68,Module,39)*$O68/1000)</f>
        <v/>
      </c>
      <c r="BB68" s="6" t="str">
        <f>IF(OR($E68="",$S68=""),"",VLOOKUP($S68,Module,39)*$U68/1000)</f>
        <v/>
      </c>
      <c r="BC68" s="6" t="str">
        <f>IF(OR($E68="",$Y68=""),"",VLOOKUP($Y68,Module,39)*$AA68/1000)</f>
        <v/>
      </c>
      <c r="BD68" s="6" t="str">
        <f>IF(BA69="","",AT68/BA69)</f>
        <v/>
      </c>
      <c r="BF68" s="134"/>
    </row>
    <row r="69" spans="2:58" s="1" customFormat="1" ht="13.5" customHeight="1" x14ac:dyDescent="0.2">
      <c r="B69" s="1857"/>
      <c r="C69" s="1858"/>
      <c r="D69" s="1859"/>
      <c r="E69" s="1860"/>
      <c r="F69" s="1861"/>
      <c r="G69" s="1881"/>
      <c r="H69" s="1882"/>
      <c r="I69" s="1882"/>
      <c r="J69" s="1882"/>
      <c r="K69" s="1882"/>
      <c r="L69" s="1883"/>
      <c r="M69" s="1871"/>
      <c r="N69" s="1871"/>
      <c r="O69" s="1871"/>
      <c r="P69" s="1871"/>
      <c r="Q69" s="1871"/>
      <c r="R69" s="1870"/>
      <c r="S69" s="1871"/>
      <c r="T69" s="1871"/>
      <c r="U69" s="1871"/>
      <c r="V69" s="1871"/>
      <c r="W69" s="1871"/>
      <c r="X69" s="1870"/>
      <c r="Y69" s="1871"/>
      <c r="Z69" s="1871"/>
      <c r="AA69" s="1871"/>
      <c r="AB69" s="1871"/>
      <c r="AC69" s="1871"/>
      <c r="AD69" s="1874"/>
      <c r="AE69" s="1895" t="str">
        <f>IF(OR($E68="",$M68=""),"",MIN(($G68/BA69),BD68))</f>
        <v/>
      </c>
      <c r="AF69" s="1896"/>
      <c r="AG69" s="1896"/>
      <c r="AH69" s="1896"/>
      <c r="AI69" s="1896"/>
      <c r="AJ69" s="1896" t="str">
        <f>IF(OR($E68="",$S68=""),"",MIN(($G68/BA69),BD68))</f>
        <v/>
      </c>
      <c r="AK69" s="1896"/>
      <c r="AL69" s="1896"/>
      <c r="AM69" s="1896"/>
      <c r="AN69" s="1896"/>
      <c r="AO69" s="1896" t="str">
        <f>IF(OR($E68="",$Y68=""),"",MIN(($G68/BA69),BD68))</f>
        <v/>
      </c>
      <c r="AP69" s="1896"/>
      <c r="AQ69" s="1896"/>
      <c r="AR69" s="1896"/>
      <c r="AS69" s="1896"/>
      <c r="AT69" s="1897">
        <f>SUM(AE69,AJ69,AO69)</f>
        <v>0</v>
      </c>
      <c r="AU69" s="1897"/>
      <c r="AV69" s="1897"/>
      <c r="AW69" s="1897"/>
      <c r="AX69" s="1897"/>
      <c r="AY69" s="1898"/>
      <c r="AZ69" s="66"/>
      <c r="BA69" s="1" t="str">
        <f>IF(E68="","",VLOOKUP($E68,WR_Anschlussart,2))</f>
        <v/>
      </c>
      <c r="BF69" s="134"/>
    </row>
    <row r="70" spans="2:58" s="6" customFormat="1" ht="13.5" customHeight="1" x14ac:dyDescent="0.2">
      <c r="B70" s="1857">
        <v>9</v>
      </c>
      <c r="C70" s="1858"/>
      <c r="D70" s="1859"/>
      <c r="E70" s="1860"/>
      <c r="F70" s="1861"/>
      <c r="G70" s="1881" t="str">
        <f>IF(E70="","",VLOOKUP(E70,Wechselrichter,38))</f>
        <v/>
      </c>
      <c r="H70" s="1882"/>
      <c r="I70" s="1882"/>
      <c r="J70" s="1882"/>
      <c r="K70" s="1882"/>
      <c r="L70" s="1883"/>
      <c r="M70" s="1871"/>
      <c r="N70" s="1871"/>
      <c r="O70" s="1871"/>
      <c r="P70" s="1871"/>
      <c r="Q70" s="1871"/>
      <c r="R70" s="1870"/>
      <c r="S70" s="1871"/>
      <c r="T70" s="1871"/>
      <c r="U70" s="1871"/>
      <c r="V70" s="1871"/>
      <c r="W70" s="1871"/>
      <c r="X70" s="1870"/>
      <c r="Y70" s="1871"/>
      <c r="Z70" s="1871"/>
      <c r="AA70" s="1871"/>
      <c r="AB70" s="1871"/>
      <c r="AC70" s="1871"/>
      <c r="AD70" s="1874"/>
      <c r="AE70" s="1884" t="str">
        <f>BA70</f>
        <v/>
      </c>
      <c r="AF70" s="1885"/>
      <c r="AG70" s="1885"/>
      <c r="AH70" s="1885"/>
      <c r="AI70" s="1885"/>
      <c r="AJ70" s="1885" t="str">
        <f>BB70</f>
        <v/>
      </c>
      <c r="AK70" s="1885"/>
      <c r="AL70" s="1885"/>
      <c r="AM70" s="1885"/>
      <c r="AN70" s="1885"/>
      <c r="AO70" s="1885" t="str">
        <f>BC70</f>
        <v/>
      </c>
      <c r="AP70" s="1885"/>
      <c r="AQ70" s="1885"/>
      <c r="AR70" s="1885"/>
      <c r="AS70" s="1885"/>
      <c r="AT70" s="1885">
        <f>SUM(BA70,BB70,BC70)</f>
        <v>0</v>
      </c>
      <c r="AU70" s="1885"/>
      <c r="AV70" s="1885"/>
      <c r="AW70" s="1885"/>
      <c r="AX70" s="1885"/>
      <c r="AY70" s="1886"/>
      <c r="AZ70" s="67"/>
      <c r="BA70" s="6" t="str">
        <f>IF(OR($E70="",$M70=""),"",VLOOKUP($M70,Module,39)*$O70/1000)</f>
        <v/>
      </c>
      <c r="BB70" s="6" t="str">
        <f>IF(OR($E70="",$S70=""),"",VLOOKUP($S70,Module,39)*$U70/1000)</f>
        <v/>
      </c>
      <c r="BC70" s="6" t="str">
        <f>IF(OR($E70="",$Y70=""),"",VLOOKUP($Y70,Module,39)*$AA70/1000)</f>
        <v/>
      </c>
      <c r="BD70" s="6" t="str">
        <f>IF(BA71="","",AT70/BA71)</f>
        <v/>
      </c>
      <c r="BF70" s="134"/>
    </row>
    <row r="71" spans="2:58" s="1" customFormat="1" ht="13.5" customHeight="1" x14ac:dyDescent="0.2">
      <c r="B71" s="1857"/>
      <c r="C71" s="1858"/>
      <c r="D71" s="1859"/>
      <c r="E71" s="1860"/>
      <c r="F71" s="1861"/>
      <c r="G71" s="1881"/>
      <c r="H71" s="1882"/>
      <c r="I71" s="1882"/>
      <c r="J71" s="1882"/>
      <c r="K71" s="1882"/>
      <c r="L71" s="1883"/>
      <c r="M71" s="1871"/>
      <c r="N71" s="1871"/>
      <c r="O71" s="1871"/>
      <c r="P71" s="1871"/>
      <c r="Q71" s="1871"/>
      <c r="R71" s="1870"/>
      <c r="S71" s="1871"/>
      <c r="T71" s="1871"/>
      <c r="U71" s="1871"/>
      <c r="V71" s="1871"/>
      <c r="W71" s="1871"/>
      <c r="X71" s="1870"/>
      <c r="Y71" s="1871"/>
      <c r="Z71" s="1871"/>
      <c r="AA71" s="1871"/>
      <c r="AB71" s="1871"/>
      <c r="AC71" s="1871"/>
      <c r="AD71" s="1874"/>
      <c r="AE71" s="1895" t="str">
        <f>IF(OR($E70="",$M70=""),"",MIN(($G70/BA71),BD70))</f>
        <v/>
      </c>
      <c r="AF71" s="1896"/>
      <c r="AG71" s="1896"/>
      <c r="AH71" s="1896"/>
      <c r="AI71" s="1896"/>
      <c r="AJ71" s="1896" t="str">
        <f>IF(OR($E70="",$S70=""),"",MIN(($G70/BA71),BD70))</f>
        <v/>
      </c>
      <c r="AK71" s="1896"/>
      <c r="AL71" s="1896"/>
      <c r="AM71" s="1896"/>
      <c r="AN71" s="1896"/>
      <c r="AO71" s="1896" t="str">
        <f>IF(OR($E70="",$Y70=""),"",MIN(($G70/BA71),BD70))</f>
        <v/>
      </c>
      <c r="AP71" s="1896"/>
      <c r="AQ71" s="1896"/>
      <c r="AR71" s="1896"/>
      <c r="AS71" s="1896"/>
      <c r="AT71" s="1897">
        <f>SUM(AE71,AJ71,AO71)</f>
        <v>0</v>
      </c>
      <c r="AU71" s="1897"/>
      <c r="AV71" s="1897"/>
      <c r="AW71" s="1897"/>
      <c r="AX71" s="1897"/>
      <c r="AY71" s="1898"/>
      <c r="AZ71" s="66"/>
      <c r="BA71" s="1" t="str">
        <f>IF(E70="","",VLOOKUP($E70,WR_Anschlussart,2))</f>
        <v/>
      </c>
    </row>
    <row r="72" spans="2:58" s="6" customFormat="1" ht="13.5" customHeight="1" x14ac:dyDescent="0.2">
      <c r="B72" s="1857">
        <v>10</v>
      </c>
      <c r="C72" s="1858"/>
      <c r="D72" s="1859"/>
      <c r="E72" s="1860"/>
      <c r="F72" s="1861"/>
      <c r="G72" s="1881" t="str">
        <f>IF(E72="","",VLOOKUP(E72,Wechselrichter,38))</f>
        <v/>
      </c>
      <c r="H72" s="1882"/>
      <c r="I72" s="1882"/>
      <c r="J72" s="1882"/>
      <c r="K72" s="1882"/>
      <c r="L72" s="1883"/>
      <c r="M72" s="1871"/>
      <c r="N72" s="1871"/>
      <c r="O72" s="1871"/>
      <c r="P72" s="1871"/>
      <c r="Q72" s="1871"/>
      <c r="R72" s="1870"/>
      <c r="S72" s="1871"/>
      <c r="T72" s="1871"/>
      <c r="U72" s="1871"/>
      <c r="V72" s="1871"/>
      <c r="W72" s="1871"/>
      <c r="X72" s="1870"/>
      <c r="Y72" s="1871"/>
      <c r="Z72" s="1871"/>
      <c r="AA72" s="1871"/>
      <c r="AB72" s="1871"/>
      <c r="AC72" s="1871"/>
      <c r="AD72" s="1874"/>
      <c r="AE72" s="1884" t="str">
        <f>BA72</f>
        <v/>
      </c>
      <c r="AF72" s="1885"/>
      <c r="AG72" s="1885"/>
      <c r="AH72" s="1885"/>
      <c r="AI72" s="1885"/>
      <c r="AJ72" s="1885" t="str">
        <f>BB72</f>
        <v/>
      </c>
      <c r="AK72" s="1885"/>
      <c r="AL72" s="1885"/>
      <c r="AM72" s="1885"/>
      <c r="AN72" s="1885"/>
      <c r="AO72" s="1885" t="str">
        <f>BC72</f>
        <v/>
      </c>
      <c r="AP72" s="1885"/>
      <c r="AQ72" s="1885"/>
      <c r="AR72" s="1885"/>
      <c r="AS72" s="1885"/>
      <c r="AT72" s="1885">
        <f>SUM(BA72,BB72,BC72)</f>
        <v>0</v>
      </c>
      <c r="AU72" s="1885"/>
      <c r="AV72" s="1885"/>
      <c r="AW72" s="1885"/>
      <c r="AX72" s="1885"/>
      <c r="AY72" s="1886"/>
      <c r="AZ72" s="67"/>
      <c r="BA72" s="6" t="str">
        <f>IF(OR($E72="",$M72=""),"",VLOOKUP($M72,Module,39)*$O72/1000)</f>
        <v/>
      </c>
      <c r="BB72" s="6" t="str">
        <f>IF(OR($E72="",$S72=""),"",VLOOKUP($S72,Module,39)*$U72/1000)</f>
        <v/>
      </c>
      <c r="BC72" s="6" t="str">
        <f>IF(OR($E72="",$Y72=""),"",VLOOKUP($Y72,Module,39)*$AA72/1000)</f>
        <v/>
      </c>
      <c r="BD72" s="6" t="str">
        <f>IF(BA73="","",AT72/BA73)</f>
        <v/>
      </c>
      <c r="BF72" s="134"/>
    </row>
    <row r="73" spans="2:58" s="1" customFormat="1" ht="13.5" customHeight="1" x14ac:dyDescent="0.2">
      <c r="B73" s="1857"/>
      <c r="C73" s="1858"/>
      <c r="D73" s="1859"/>
      <c r="E73" s="1860"/>
      <c r="F73" s="1861"/>
      <c r="G73" s="1881"/>
      <c r="H73" s="1882"/>
      <c r="I73" s="1882"/>
      <c r="J73" s="1882"/>
      <c r="K73" s="1882"/>
      <c r="L73" s="1883"/>
      <c r="M73" s="1871"/>
      <c r="N73" s="1871"/>
      <c r="O73" s="1871"/>
      <c r="P73" s="1871"/>
      <c r="Q73" s="1871"/>
      <c r="R73" s="1870"/>
      <c r="S73" s="1871"/>
      <c r="T73" s="1871"/>
      <c r="U73" s="1871"/>
      <c r="V73" s="1871"/>
      <c r="W73" s="1871"/>
      <c r="X73" s="1870"/>
      <c r="Y73" s="1871"/>
      <c r="Z73" s="1871"/>
      <c r="AA73" s="1871"/>
      <c r="AB73" s="1871"/>
      <c r="AC73" s="1871"/>
      <c r="AD73" s="1874"/>
      <c r="AE73" s="1895" t="str">
        <f>IF(OR($E72="",$M72=""),"",MIN(($G72/BA73),BD72))</f>
        <v/>
      </c>
      <c r="AF73" s="1896"/>
      <c r="AG73" s="1896"/>
      <c r="AH73" s="1896"/>
      <c r="AI73" s="1896"/>
      <c r="AJ73" s="1896" t="str">
        <f>IF(OR($E72="",$S72=""),"",MIN(($G72/BA73),BD72))</f>
        <v/>
      </c>
      <c r="AK73" s="1896"/>
      <c r="AL73" s="1896"/>
      <c r="AM73" s="1896"/>
      <c r="AN73" s="1896"/>
      <c r="AO73" s="1896" t="str">
        <f>IF(OR($E72="",$Y72=""),"",MIN(($G72/BA73),BD72))</f>
        <v/>
      </c>
      <c r="AP73" s="1896"/>
      <c r="AQ73" s="1896"/>
      <c r="AR73" s="1896"/>
      <c r="AS73" s="1896"/>
      <c r="AT73" s="1897">
        <f>SUM(AE73,AJ73,AO73)</f>
        <v>0</v>
      </c>
      <c r="AU73" s="1897"/>
      <c r="AV73" s="1897"/>
      <c r="AW73" s="1897"/>
      <c r="AX73" s="1897"/>
      <c r="AY73" s="1898"/>
      <c r="AZ73" s="66"/>
      <c r="BA73" s="1" t="str">
        <f>IF(E72="","",VLOOKUP($E72,WR_Anschlussart,2))</f>
        <v/>
      </c>
      <c r="BF73" s="134"/>
    </row>
    <row r="74" spans="2:58" s="6" customFormat="1" ht="13.5" customHeight="1" x14ac:dyDescent="0.2">
      <c r="B74" s="1857">
        <v>11</v>
      </c>
      <c r="C74" s="1858"/>
      <c r="D74" s="1859"/>
      <c r="E74" s="1860"/>
      <c r="F74" s="1861"/>
      <c r="G74" s="1881" t="str">
        <f>IF(E74="","",VLOOKUP(E74,Wechselrichter,38))</f>
        <v/>
      </c>
      <c r="H74" s="1882"/>
      <c r="I74" s="1882"/>
      <c r="J74" s="1882"/>
      <c r="K74" s="1882"/>
      <c r="L74" s="1883"/>
      <c r="M74" s="1871"/>
      <c r="N74" s="1871"/>
      <c r="O74" s="1871"/>
      <c r="P74" s="1871"/>
      <c r="Q74" s="1871"/>
      <c r="R74" s="1870"/>
      <c r="S74" s="1871"/>
      <c r="T74" s="1871"/>
      <c r="U74" s="1871"/>
      <c r="V74" s="1871"/>
      <c r="W74" s="1871"/>
      <c r="X74" s="1870"/>
      <c r="Y74" s="1871"/>
      <c r="Z74" s="1871"/>
      <c r="AA74" s="1871"/>
      <c r="AB74" s="1871"/>
      <c r="AC74" s="1871"/>
      <c r="AD74" s="1874"/>
      <c r="AE74" s="1884" t="str">
        <f>BA74</f>
        <v/>
      </c>
      <c r="AF74" s="1885"/>
      <c r="AG74" s="1885"/>
      <c r="AH74" s="1885"/>
      <c r="AI74" s="1885"/>
      <c r="AJ74" s="1885" t="str">
        <f>BB74</f>
        <v/>
      </c>
      <c r="AK74" s="1885"/>
      <c r="AL74" s="1885"/>
      <c r="AM74" s="1885"/>
      <c r="AN74" s="1885"/>
      <c r="AO74" s="1885" t="str">
        <f>BC74</f>
        <v/>
      </c>
      <c r="AP74" s="1885"/>
      <c r="AQ74" s="1885"/>
      <c r="AR74" s="1885"/>
      <c r="AS74" s="1885"/>
      <c r="AT74" s="1885">
        <f>SUM(BA74,BB74,BC74)</f>
        <v>0</v>
      </c>
      <c r="AU74" s="1885"/>
      <c r="AV74" s="1885"/>
      <c r="AW74" s="1885"/>
      <c r="AX74" s="1885"/>
      <c r="AY74" s="1886"/>
      <c r="AZ74" s="67"/>
      <c r="BA74" s="6" t="str">
        <f>IF(OR($E74="",$M74=""),"",VLOOKUP($M74,Module,39)*$O74/1000)</f>
        <v/>
      </c>
      <c r="BB74" s="6" t="str">
        <f>IF(OR($E74="",$S74=""),"",VLOOKUP($S74,Module,39)*$U74/1000)</f>
        <v/>
      </c>
      <c r="BC74" s="6" t="str">
        <f>IF(OR($E74="",$Y74=""),"",VLOOKUP($Y74,Module,39)*$AA74/1000)</f>
        <v/>
      </c>
      <c r="BD74" s="6" t="str">
        <f>IF(BA75="","",AT74/BA75)</f>
        <v/>
      </c>
      <c r="BF74" s="134"/>
    </row>
    <row r="75" spans="2:58" s="1" customFormat="1" ht="13.5" customHeight="1" x14ac:dyDescent="0.2">
      <c r="B75" s="1857"/>
      <c r="C75" s="1858"/>
      <c r="D75" s="1859"/>
      <c r="E75" s="1860"/>
      <c r="F75" s="1861"/>
      <c r="G75" s="1881"/>
      <c r="H75" s="1882"/>
      <c r="I75" s="1882"/>
      <c r="J75" s="1882"/>
      <c r="K75" s="1882"/>
      <c r="L75" s="1883"/>
      <c r="M75" s="1871"/>
      <c r="N75" s="1871"/>
      <c r="O75" s="1871"/>
      <c r="P75" s="1871"/>
      <c r="Q75" s="1871"/>
      <c r="R75" s="1870"/>
      <c r="S75" s="1871"/>
      <c r="T75" s="1871"/>
      <c r="U75" s="1871"/>
      <c r="V75" s="1871"/>
      <c r="W75" s="1871"/>
      <c r="X75" s="1870"/>
      <c r="Y75" s="1871"/>
      <c r="Z75" s="1871"/>
      <c r="AA75" s="1871"/>
      <c r="AB75" s="1871"/>
      <c r="AC75" s="1871"/>
      <c r="AD75" s="1874"/>
      <c r="AE75" s="1895" t="str">
        <f>IF(OR($E74="",$M74=""),"",MIN(($G74/BA75),BD74))</f>
        <v/>
      </c>
      <c r="AF75" s="1896"/>
      <c r="AG75" s="1896"/>
      <c r="AH75" s="1896"/>
      <c r="AI75" s="1896"/>
      <c r="AJ75" s="1896" t="str">
        <f>IF(OR($E74="",$S74=""),"",MIN(($G74/BA75),BD74))</f>
        <v/>
      </c>
      <c r="AK75" s="1896"/>
      <c r="AL75" s="1896"/>
      <c r="AM75" s="1896"/>
      <c r="AN75" s="1896"/>
      <c r="AO75" s="1896" t="str">
        <f>IF(OR($E74="",$Y74=""),"",MIN(($G74/BA75),BD74))</f>
        <v/>
      </c>
      <c r="AP75" s="1896"/>
      <c r="AQ75" s="1896"/>
      <c r="AR75" s="1896"/>
      <c r="AS75" s="1896"/>
      <c r="AT75" s="1897">
        <f>SUM(AE75,AJ75,AO75)</f>
        <v>0</v>
      </c>
      <c r="AU75" s="1897"/>
      <c r="AV75" s="1897"/>
      <c r="AW75" s="1897"/>
      <c r="AX75" s="1897"/>
      <c r="AY75" s="1898"/>
      <c r="AZ75" s="66"/>
      <c r="BA75" s="1" t="str">
        <f>IF(E74="","",VLOOKUP($E74,WR_Anschlussart,2))</f>
        <v/>
      </c>
    </row>
    <row r="76" spans="2:58" s="6" customFormat="1" ht="13.5" customHeight="1" x14ac:dyDescent="0.2">
      <c r="B76" s="1857">
        <v>12</v>
      </c>
      <c r="C76" s="1858"/>
      <c r="D76" s="1859"/>
      <c r="E76" s="1860"/>
      <c r="F76" s="1861"/>
      <c r="G76" s="1881" t="str">
        <f>IF(E76="","",VLOOKUP(E76,Wechselrichter,38))</f>
        <v/>
      </c>
      <c r="H76" s="1882"/>
      <c r="I76" s="1882"/>
      <c r="J76" s="1882"/>
      <c r="K76" s="1882"/>
      <c r="L76" s="1883"/>
      <c r="M76" s="1871"/>
      <c r="N76" s="1871"/>
      <c r="O76" s="1871"/>
      <c r="P76" s="1871"/>
      <c r="Q76" s="1871"/>
      <c r="R76" s="1870"/>
      <c r="S76" s="1871"/>
      <c r="T76" s="1871"/>
      <c r="U76" s="1871"/>
      <c r="V76" s="1871"/>
      <c r="W76" s="1871"/>
      <c r="X76" s="1870"/>
      <c r="Y76" s="1871"/>
      <c r="Z76" s="1871"/>
      <c r="AA76" s="1871"/>
      <c r="AB76" s="1871"/>
      <c r="AC76" s="1871"/>
      <c r="AD76" s="1874"/>
      <c r="AE76" s="1884" t="str">
        <f>BA76</f>
        <v/>
      </c>
      <c r="AF76" s="1885"/>
      <c r="AG76" s="1885"/>
      <c r="AH76" s="1885"/>
      <c r="AI76" s="1885"/>
      <c r="AJ76" s="1885" t="str">
        <f>BB76</f>
        <v/>
      </c>
      <c r="AK76" s="1885"/>
      <c r="AL76" s="1885"/>
      <c r="AM76" s="1885"/>
      <c r="AN76" s="1885"/>
      <c r="AO76" s="1885" t="str">
        <f>BC76</f>
        <v/>
      </c>
      <c r="AP76" s="1885"/>
      <c r="AQ76" s="1885"/>
      <c r="AR76" s="1885"/>
      <c r="AS76" s="1885"/>
      <c r="AT76" s="1885">
        <f>SUM(BA76,BB76,BC76)</f>
        <v>0</v>
      </c>
      <c r="AU76" s="1885"/>
      <c r="AV76" s="1885"/>
      <c r="AW76" s="1885"/>
      <c r="AX76" s="1885"/>
      <c r="AY76" s="1886"/>
      <c r="AZ76" s="67"/>
      <c r="BA76" s="6" t="str">
        <f>IF(OR($E76="",$M76=""),"",VLOOKUP($M76,Module,39)*$O76/1000)</f>
        <v/>
      </c>
      <c r="BB76" s="6" t="str">
        <f>IF(OR($E76="",$S76=""),"",VLOOKUP($S76,Module,39)*$U76/1000)</f>
        <v/>
      </c>
      <c r="BC76" s="6" t="str">
        <f>IF(OR($E76="",$Y76=""),"",VLOOKUP($Y76,Module,39)*$AA76/1000)</f>
        <v/>
      </c>
      <c r="BD76" s="6" t="str">
        <f>IF(BA77="","",AT76/BA77)</f>
        <v/>
      </c>
      <c r="BF76" s="134"/>
    </row>
    <row r="77" spans="2:58" s="1" customFormat="1" ht="13.5" customHeight="1" x14ac:dyDescent="0.2">
      <c r="B77" s="1857"/>
      <c r="C77" s="1858"/>
      <c r="D77" s="1859"/>
      <c r="E77" s="1860"/>
      <c r="F77" s="1861"/>
      <c r="G77" s="1881"/>
      <c r="H77" s="1882"/>
      <c r="I77" s="1882"/>
      <c r="J77" s="1882"/>
      <c r="K77" s="1882"/>
      <c r="L77" s="1883"/>
      <c r="M77" s="1871"/>
      <c r="N77" s="1871"/>
      <c r="O77" s="1871"/>
      <c r="P77" s="1871"/>
      <c r="Q77" s="1871"/>
      <c r="R77" s="1870"/>
      <c r="S77" s="1871"/>
      <c r="T77" s="1871"/>
      <c r="U77" s="1871"/>
      <c r="V77" s="1871"/>
      <c r="W77" s="1871"/>
      <c r="X77" s="1870"/>
      <c r="Y77" s="1871"/>
      <c r="Z77" s="1871"/>
      <c r="AA77" s="1871"/>
      <c r="AB77" s="1871"/>
      <c r="AC77" s="1871"/>
      <c r="AD77" s="1874"/>
      <c r="AE77" s="1895" t="str">
        <f>IF(OR($E76="",$M76=""),"",MIN(($G76/BA77),BD76))</f>
        <v/>
      </c>
      <c r="AF77" s="1896"/>
      <c r="AG77" s="1896"/>
      <c r="AH77" s="1896"/>
      <c r="AI77" s="1896"/>
      <c r="AJ77" s="1896" t="str">
        <f>IF(OR($E76="",$S76=""),"",MIN(($G76/BA77),BD76))</f>
        <v/>
      </c>
      <c r="AK77" s="1896"/>
      <c r="AL77" s="1896"/>
      <c r="AM77" s="1896"/>
      <c r="AN77" s="1896"/>
      <c r="AO77" s="1896" t="str">
        <f>IF(OR($E76="",$Y76=""),"",MIN(($G76/BA77),BD76))</f>
        <v/>
      </c>
      <c r="AP77" s="1896"/>
      <c r="AQ77" s="1896"/>
      <c r="AR77" s="1896"/>
      <c r="AS77" s="1896"/>
      <c r="AT77" s="1897">
        <f>SUM(AE77,AJ77,AO77)</f>
        <v>0</v>
      </c>
      <c r="AU77" s="1897"/>
      <c r="AV77" s="1897"/>
      <c r="AW77" s="1897"/>
      <c r="AX77" s="1897"/>
      <c r="AY77" s="1898"/>
      <c r="AZ77" s="66"/>
      <c r="BA77" s="1" t="str">
        <f>IF(E76="","",VLOOKUP($E76,WR_Anschlussart,2))</f>
        <v/>
      </c>
      <c r="BF77" s="134"/>
    </row>
    <row r="78" spans="2:58" s="6" customFormat="1" ht="13.5" customHeight="1" x14ac:dyDescent="0.2">
      <c r="B78" s="1857">
        <v>13</v>
      </c>
      <c r="C78" s="1858"/>
      <c r="D78" s="1859"/>
      <c r="E78" s="1860"/>
      <c r="F78" s="1861"/>
      <c r="G78" s="1881" t="str">
        <f>IF(E78="","",VLOOKUP(E78,Wechselrichter,38))</f>
        <v/>
      </c>
      <c r="H78" s="1882"/>
      <c r="I78" s="1882"/>
      <c r="J78" s="1882"/>
      <c r="K78" s="1882"/>
      <c r="L78" s="1883"/>
      <c r="M78" s="1871"/>
      <c r="N78" s="1871"/>
      <c r="O78" s="1871"/>
      <c r="P78" s="1871"/>
      <c r="Q78" s="1871"/>
      <c r="R78" s="1870"/>
      <c r="S78" s="1871"/>
      <c r="T78" s="1871"/>
      <c r="U78" s="1871"/>
      <c r="V78" s="1871"/>
      <c r="W78" s="1871"/>
      <c r="X78" s="1870"/>
      <c r="Y78" s="1871"/>
      <c r="Z78" s="1871"/>
      <c r="AA78" s="1871"/>
      <c r="AB78" s="1871"/>
      <c r="AC78" s="1871"/>
      <c r="AD78" s="1874"/>
      <c r="AE78" s="1884" t="str">
        <f>BA78</f>
        <v/>
      </c>
      <c r="AF78" s="1885"/>
      <c r="AG78" s="1885"/>
      <c r="AH78" s="1885"/>
      <c r="AI78" s="1885"/>
      <c r="AJ78" s="1885" t="str">
        <f>BB78</f>
        <v/>
      </c>
      <c r="AK78" s="1885"/>
      <c r="AL78" s="1885"/>
      <c r="AM78" s="1885"/>
      <c r="AN78" s="1885"/>
      <c r="AO78" s="1885" t="str">
        <f>BC78</f>
        <v/>
      </c>
      <c r="AP78" s="1885"/>
      <c r="AQ78" s="1885"/>
      <c r="AR78" s="1885"/>
      <c r="AS78" s="1885"/>
      <c r="AT78" s="1885">
        <f>SUM(BA78,BB78,BC78)</f>
        <v>0</v>
      </c>
      <c r="AU78" s="1885"/>
      <c r="AV78" s="1885"/>
      <c r="AW78" s="1885"/>
      <c r="AX78" s="1885"/>
      <c r="AY78" s="1886"/>
      <c r="AZ78" s="67"/>
      <c r="BA78" s="6" t="str">
        <f>IF(OR($E78="",$M78=""),"",VLOOKUP($M78,Module,39)*$O78/1000)</f>
        <v/>
      </c>
      <c r="BB78" s="6" t="str">
        <f>IF(OR($E78="",$S78=""),"",VLOOKUP($S78,Module,39)*$U78/1000)</f>
        <v/>
      </c>
      <c r="BC78" s="6" t="str">
        <f>IF(OR($E78="",$Y78=""),"",VLOOKUP($Y78,Module,39)*$AA78/1000)</f>
        <v/>
      </c>
      <c r="BD78" s="6" t="str">
        <f>IF(BA79="","",AT78/BA79)</f>
        <v/>
      </c>
      <c r="BF78" s="134"/>
    </row>
    <row r="79" spans="2:58" s="1" customFormat="1" ht="13.5" customHeight="1" x14ac:dyDescent="0.2">
      <c r="B79" s="1857"/>
      <c r="C79" s="1858"/>
      <c r="D79" s="1859"/>
      <c r="E79" s="1860"/>
      <c r="F79" s="1861"/>
      <c r="G79" s="1881"/>
      <c r="H79" s="1882"/>
      <c r="I79" s="1882"/>
      <c r="J79" s="1882"/>
      <c r="K79" s="1882"/>
      <c r="L79" s="1883"/>
      <c r="M79" s="1871"/>
      <c r="N79" s="1871"/>
      <c r="O79" s="1871"/>
      <c r="P79" s="1871"/>
      <c r="Q79" s="1871"/>
      <c r="R79" s="1870"/>
      <c r="S79" s="1871"/>
      <c r="T79" s="1871"/>
      <c r="U79" s="1871"/>
      <c r="V79" s="1871"/>
      <c r="W79" s="1871"/>
      <c r="X79" s="1870"/>
      <c r="Y79" s="1871"/>
      <c r="Z79" s="1871"/>
      <c r="AA79" s="1871"/>
      <c r="AB79" s="1871"/>
      <c r="AC79" s="1871"/>
      <c r="AD79" s="1874"/>
      <c r="AE79" s="1895" t="str">
        <f>IF(OR($E78="",$M78=""),"",MIN(($G78/BA79),BD78))</f>
        <v/>
      </c>
      <c r="AF79" s="1896"/>
      <c r="AG79" s="1896"/>
      <c r="AH79" s="1896"/>
      <c r="AI79" s="1896"/>
      <c r="AJ79" s="1896" t="str">
        <f>IF(OR($E78="",$S78=""),"",MIN(($G78/BA79),BD78))</f>
        <v/>
      </c>
      <c r="AK79" s="1896"/>
      <c r="AL79" s="1896"/>
      <c r="AM79" s="1896"/>
      <c r="AN79" s="1896"/>
      <c r="AO79" s="1896" t="str">
        <f>IF(OR($E78="",$Y78=""),"",MIN(($G78/BA79),BD78))</f>
        <v/>
      </c>
      <c r="AP79" s="1896"/>
      <c r="AQ79" s="1896"/>
      <c r="AR79" s="1896"/>
      <c r="AS79" s="1896"/>
      <c r="AT79" s="1897">
        <f>SUM(AE79,AJ79,AO79)</f>
        <v>0</v>
      </c>
      <c r="AU79" s="1897"/>
      <c r="AV79" s="1897"/>
      <c r="AW79" s="1897"/>
      <c r="AX79" s="1897"/>
      <c r="AY79" s="1898"/>
      <c r="AZ79" s="66"/>
      <c r="BA79" s="1" t="str">
        <f>IF(E78="","",VLOOKUP($E78,WR_Anschlussart,2))</f>
        <v/>
      </c>
    </row>
    <row r="80" spans="2:58" s="6" customFormat="1" ht="13.5" customHeight="1" x14ac:dyDescent="0.2">
      <c r="B80" s="1857">
        <v>14</v>
      </c>
      <c r="C80" s="1858"/>
      <c r="D80" s="1859"/>
      <c r="E80" s="1860"/>
      <c r="F80" s="1861"/>
      <c r="G80" s="1881" t="str">
        <f>IF(E80="","",VLOOKUP(E80,Wechselrichter,38))</f>
        <v/>
      </c>
      <c r="H80" s="1882"/>
      <c r="I80" s="1882"/>
      <c r="J80" s="1882"/>
      <c r="K80" s="1882"/>
      <c r="L80" s="1883"/>
      <c r="M80" s="1871"/>
      <c r="N80" s="1871"/>
      <c r="O80" s="1871"/>
      <c r="P80" s="1871"/>
      <c r="Q80" s="1871"/>
      <c r="R80" s="1870"/>
      <c r="S80" s="1871"/>
      <c r="T80" s="1871"/>
      <c r="U80" s="1871"/>
      <c r="V80" s="1871"/>
      <c r="W80" s="1871"/>
      <c r="X80" s="1870"/>
      <c r="Y80" s="1871"/>
      <c r="Z80" s="1871"/>
      <c r="AA80" s="1871"/>
      <c r="AB80" s="1871"/>
      <c r="AC80" s="1871"/>
      <c r="AD80" s="1874"/>
      <c r="AE80" s="1884" t="str">
        <f>BA80</f>
        <v/>
      </c>
      <c r="AF80" s="1885"/>
      <c r="AG80" s="1885"/>
      <c r="AH80" s="1885"/>
      <c r="AI80" s="1885"/>
      <c r="AJ80" s="1885" t="str">
        <f>BB80</f>
        <v/>
      </c>
      <c r="AK80" s="1885"/>
      <c r="AL80" s="1885"/>
      <c r="AM80" s="1885"/>
      <c r="AN80" s="1885"/>
      <c r="AO80" s="1885" t="str">
        <f>BC80</f>
        <v/>
      </c>
      <c r="AP80" s="1885"/>
      <c r="AQ80" s="1885"/>
      <c r="AR80" s="1885"/>
      <c r="AS80" s="1885"/>
      <c r="AT80" s="1885">
        <f>SUM(BA80,BB80,BC80)</f>
        <v>0</v>
      </c>
      <c r="AU80" s="1885"/>
      <c r="AV80" s="1885"/>
      <c r="AW80" s="1885"/>
      <c r="AX80" s="1885"/>
      <c r="AY80" s="1886"/>
      <c r="AZ80" s="67"/>
      <c r="BA80" s="6" t="str">
        <f>IF(OR($E80="",$M80=""),"",VLOOKUP($M80,Module,39)*$O80/1000)</f>
        <v/>
      </c>
      <c r="BB80" s="6" t="str">
        <f>IF(OR($E80="",$S80=""),"",VLOOKUP($S80,Module,39)*$U80/1000)</f>
        <v/>
      </c>
      <c r="BC80" s="6" t="str">
        <f>IF(OR($E80="",$Y80=""),"",VLOOKUP($Y80,Module,39)*$AA80/1000)</f>
        <v/>
      </c>
      <c r="BD80" s="6" t="str">
        <f>IF(BA81="","",AT80/BA81)</f>
        <v/>
      </c>
      <c r="BF80" s="134"/>
    </row>
    <row r="81" spans="2:65" s="1" customFormat="1" ht="13.5" customHeight="1" x14ac:dyDescent="0.2">
      <c r="B81" s="1857"/>
      <c r="C81" s="1858"/>
      <c r="D81" s="1859"/>
      <c r="E81" s="1860"/>
      <c r="F81" s="1861"/>
      <c r="G81" s="1881"/>
      <c r="H81" s="1882"/>
      <c r="I81" s="1882"/>
      <c r="J81" s="1882"/>
      <c r="K81" s="1882"/>
      <c r="L81" s="1883"/>
      <c r="M81" s="1871"/>
      <c r="N81" s="1871"/>
      <c r="O81" s="1871"/>
      <c r="P81" s="1871"/>
      <c r="Q81" s="1871"/>
      <c r="R81" s="1870"/>
      <c r="S81" s="1871"/>
      <c r="T81" s="1871"/>
      <c r="U81" s="1871"/>
      <c r="V81" s="1871"/>
      <c r="W81" s="1871"/>
      <c r="X81" s="1870"/>
      <c r="Y81" s="1871"/>
      <c r="Z81" s="1871"/>
      <c r="AA81" s="1871"/>
      <c r="AB81" s="1871"/>
      <c r="AC81" s="1871"/>
      <c r="AD81" s="1874"/>
      <c r="AE81" s="1895" t="str">
        <f>IF(OR($E80="",$M80=""),"",MIN(($G80/BA81),BD80))</f>
        <v/>
      </c>
      <c r="AF81" s="1896"/>
      <c r="AG81" s="1896"/>
      <c r="AH81" s="1896"/>
      <c r="AI81" s="1896"/>
      <c r="AJ81" s="1896" t="str">
        <f>IF(OR($E80="",$S80=""),"",MIN(($G80/BA81),BD80))</f>
        <v/>
      </c>
      <c r="AK81" s="1896"/>
      <c r="AL81" s="1896"/>
      <c r="AM81" s="1896"/>
      <c r="AN81" s="1896"/>
      <c r="AO81" s="1896" t="str">
        <f>IF(OR($E80="",$Y80=""),"",MIN(($G80/BA81),BD80))</f>
        <v/>
      </c>
      <c r="AP81" s="1896"/>
      <c r="AQ81" s="1896"/>
      <c r="AR81" s="1896"/>
      <c r="AS81" s="1896"/>
      <c r="AT81" s="1897">
        <f>SUM(AE81,AJ81,AO81)</f>
        <v>0</v>
      </c>
      <c r="AU81" s="1897"/>
      <c r="AV81" s="1897"/>
      <c r="AW81" s="1897"/>
      <c r="AX81" s="1897"/>
      <c r="AY81" s="1898"/>
      <c r="AZ81" s="66"/>
      <c r="BA81" s="1" t="str">
        <f>IF(E80="","",VLOOKUP($E80,WR_Anschlussart,2))</f>
        <v/>
      </c>
      <c r="BF81" s="134"/>
    </row>
    <row r="82" spans="2:65" s="6" customFormat="1" ht="13.5" customHeight="1" x14ac:dyDescent="0.2">
      <c r="B82" s="1857">
        <v>15</v>
      </c>
      <c r="C82" s="1858"/>
      <c r="D82" s="1859"/>
      <c r="E82" s="1860"/>
      <c r="F82" s="1861"/>
      <c r="G82" s="1881" t="str">
        <f>IF(E82="","",VLOOKUP(E82,Wechselrichter,38))</f>
        <v/>
      </c>
      <c r="H82" s="1882"/>
      <c r="I82" s="1882"/>
      <c r="J82" s="1882"/>
      <c r="K82" s="1882"/>
      <c r="L82" s="1883"/>
      <c r="M82" s="1871"/>
      <c r="N82" s="1871"/>
      <c r="O82" s="1871"/>
      <c r="P82" s="1871"/>
      <c r="Q82" s="1871"/>
      <c r="R82" s="1870"/>
      <c r="S82" s="1871"/>
      <c r="T82" s="1871"/>
      <c r="U82" s="1871"/>
      <c r="V82" s="1871"/>
      <c r="W82" s="1871"/>
      <c r="X82" s="1870"/>
      <c r="Y82" s="1871"/>
      <c r="Z82" s="1871"/>
      <c r="AA82" s="1871"/>
      <c r="AB82" s="1871"/>
      <c r="AC82" s="1871"/>
      <c r="AD82" s="1874"/>
      <c r="AE82" s="1884" t="str">
        <f>BA82</f>
        <v/>
      </c>
      <c r="AF82" s="1885"/>
      <c r="AG82" s="1885"/>
      <c r="AH82" s="1885"/>
      <c r="AI82" s="1885"/>
      <c r="AJ82" s="1885" t="str">
        <f>BB82</f>
        <v/>
      </c>
      <c r="AK82" s="1885"/>
      <c r="AL82" s="1885"/>
      <c r="AM82" s="1885"/>
      <c r="AN82" s="1885"/>
      <c r="AO82" s="1885" t="str">
        <f>BC82</f>
        <v/>
      </c>
      <c r="AP82" s="1885"/>
      <c r="AQ82" s="1885"/>
      <c r="AR82" s="1885"/>
      <c r="AS82" s="1885"/>
      <c r="AT82" s="1885">
        <f>SUM(BA82,BB82,BC82)</f>
        <v>0</v>
      </c>
      <c r="AU82" s="1885"/>
      <c r="AV82" s="1885"/>
      <c r="AW82" s="1885"/>
      <c r="AX82" s="1885"/>
      <c r="AY82" s="1886"/>
      <c r="AZ82" s="67"/>
      <c r="BA82" s="6" t="str">
        <f>IF(OR($E82="",$M82=""),"",VLOOKUP($M82,Module,39)*$O82/1000)</f>
        <v/>
      </c>
      <c r="BB82" s="6" t="str">
        <f>IF(OR($E82="",$S82=""),"",VLOOKUP($S82,Module,39)*$U82/1000)</f>
        <v/>
      </c>
      <c r="BC82" s="6" t="str">
        <f>IF(OR($E82="",$Y82=""),"",VLOOKUP($Y82,Module,39)*$AA82/1000)</f>
        <v/>
      </c>
      <c r="BD82" s="6" t="str">
        <f>IF(BA83="","",AT82/BA83)</f>
        <v/>
      </c>
      <c r="BF82" s="134"/>
    </row>
    <row r="83" spans="2:65" s="1" customFormat="1" ht="13.5" customHeight="1" x14ac:dyDescent="0.2">
      <c r="B83" s="1857"/>
      <c r="C83" s="1858"/>
      <c r="D83" s="1859"/>
      <c r="E83" s="1860"/>
      <c r="F83" s="1861"/>
      <c r="G83" s="1881"/>
      <c r="H83" s="1882"/>
      <c r="I83" s="1882"/>
      <c r="J83" s="1882"/>
      <c r="K83" s="1882"/>
      <c r="L83" s="1883"/>
      <c r="M83" s="1871"/>
      <c r="N83" s="1871"/>
      <c r="O83" s="1871"/>
      <c r="P83" s="1871"/>
      <c r="Q83" s="1871"/>
      <c r="R83" s="1870"/>
      <c r="S83" s="1871"/>
      <c r="T83" s="1871"/>
      <c r="U83" s="1871"/>
      <c r="V83" s="1871"/>
      <c r="W83" s="1871"/>
      <c r="X83" s="1870"/>
      <c r="Y83" s="1871"/>
      <c r="Z83" s="1871"/>
      <c r="AA83" s="1871"/>
      <c r="AB83" s="1871"/>
      <c r="AC83" s="1871"/>
      <c r="AD83" s="1874"/>
      <c r="AE83" s="1895" t="str">
        <f>IF(OR($E82="",$M82=""),"",MIN(($G82/BA83),BD82))</f>
        <v/>
      </c>
      <c r="AF83" s="1896"/>
      <c r="AG83" s="1896"/>
      <c r="AH83" s="1896"/>
      <c r="AI83" s="1896"/>
      <c r="AJ83" s="1896" t="str">
        <f>IF(OR($E82="",$S82=""),"",MIN(($G82/BA83),BD82))</f>
        <v/>
      </c>
      <c r="AK83" s="1896"/>
      <c r="AL83" s="1896"/>
      <c r="AM83" s="1896"/>
      <c r="AN83" s="1896"/>
      <c r="AO83" s="1896" t="str">
        <f>IF(OR($E82="",$Y82=""),"",MIN(($G82/BA83),BD82))</f>
        <v/>
      </c>
      <c r="AP83" s="1896"/>
      <c r="AQ83" s="1896"/>
      <c r="AR83" s="1896"/>
      <c r="AS83" s="1896"/>
      <c r="AT83" s="1897">
        <f>SUM(AE83,AJ83,AO83)</f>
        <v>0</v>
      </c>
      <c r="AU83" s="1897"/>
      <c r="AV83" s="1897"/>
      <c r="AW83" s="1897"/>
      <c r="AX83" s="1897"/>
      <c r="AY83" s="1898"/>
      <c r="AZ83" s="66"/>
      <c r="BA83" s="1" t="str">
        <f>IF(E82="","",VLOOKUP($E82,WR_Anschlussart,2))</f>
        <v/>
      </c>
    </row>
    <row r="84" spans="2:65" s="6" customFormat="1" ht="13.5" customHeight="1" x14ac:dyDescent="0.2">
      <c r="B84" s="1857">
        <v>16</v>
      </c>
      <c r="C84" s="1858"/>
      <c r="D84" s="1859"/>
      <c r="E84" s="1860"/>
      <c r="F84" s="1861"/>
      <c r="G84" s="1881" t="str">
        <f>IF(E84="","",VLOOKUP(E84,Wechselrichter,38))</f>
        <v/>
      </c>
      <c r="H84" s="1882"/>
      <c r="I84" s="1882"/>
      <c r="J84" s="1882"/>
      <c r="K84" s="1882"/>
      <c r="L84" s="1883"/>
      <c r="M84" s="1871"/>
      <c r="N84" s="1871"/>
      <c r="O84" s="1871"/>
      <c r="P84" s="1871"/>
      <c r="Q84" s="1871"/>
      <c r="R84" s="1870"/>
      <c r="S84" s="1871"/>
      <c r="T84" s="1871"/>
      <c r="U84" s="1871"/>
      <c r="V84" s="1871"/>
      <c r="W84" s="1871"/>
      <c r="X84" s="1870"/>
      <c r="Y84" s="1871"/>
      <c r="Z84" s="1871"/>
      <c r="AA84" s="1871"/>
      <c r="AB84" s="1871"/>
      <c r="AC84" s="1871"/>
      <c r="AD84" s="1874"/>
      <c r="AE84" s="1884" t="str">
        <f>BA84</f>
        <v/>
      </c>
      <c r="AF84" s="1885"/>
      <c r="AG84" s="1885"/>
      <c r="AH84" s="1885"/>
      <c r="AI84" s="1885"/>
      <c r="AJ84" s="1885" t="str">
        <f>BB84</f>
        <v/>
      </c>
      <c r="AK84" s="1885"/>
      <c r="AL84" s="1885"/>
      <c r="AM84" s="1885"/>
      <c r="AN84" s="1885"/>
      <c r="AO84" s="1885" t="str">
        <f>BC84</f>
        <v/>
      </c>
      <c r="AP84" s="1885"/>
      <c r="AQ84" s="1885"/>
      <c r="AR84" s="1885"/>
      <c r="AS84" s="1885"/>
      <c r="AT84" s="1885">
        <f>SUM(BA84,BB84,BC84)</f>
        <v>0</v>
      </c>
      <c r="AU84" s="1885"/>
      <c r="AV84" s="1885"/>
      <c r="AW84" s="1885"/>
      <c r="AX84" s="1885"/>
      <c r="AY84" s="1886"/>
      <c r="AZ84" s="67"/>
      <c r="BA84" s="6" t="str">
        <f>IF(OR($E84="",$M84=""),"",VLOOKUP($M84,Module,39)*$O84/1000)</f>
        <v/>
      </c>
      <c r="BB84" s="6" t="str">
        <f>IF(OR($E84="",$S84=""),"",VLOOKUP($S84,Module,39)*$U84/1000)</f>
        <v/>
      </c>
      <c r="BC84" s="6" t="str">
        <f>IF(OR($E84="",$Y84=""),"",VLOOKUP($Y84,Module,39)*$AA84/1000)</f>
        <v/>
      </c>
      <c r="BD84" s="6" t="str">
        <f>IF(BA85="","",AT84/BA85)</f>
        <v/>
      </c>
      <c r="BF84" s="134"/>
    </row>
    <row r="85" spans="2:65" s="1" customFormat="1" ht="13.5" customHeight="1" x14ac:dyDescent="0.2">
      <c r="B85" s="1857"/>
      <c r="C85" s="1858"/>
      <c r="D85" s="1859"/>
      <c r="E85" s="1860"/>
      <c r="F85" s="1861"/>
      <c r="G85" s="1881"/>
      <c r="H85" s="1882"/>
      <c r="I85" s="1882"/>
      <c r="J85" s="1882"/>
      <c r="K85" s="1882"/>
      <c r="L85" s="1883"/>
      <c r="M85" s="1871"/>
      <c r="N85" s="1871"/>
      <c r="O85" s="1871"/>
      <c r="P85" s="1871"/>
      <c r="Q85" s="1871"/>
      <c r="R85" s="1870"/>
      <c r="S85" s="1871"/>
      <c r="T85" s="1871"/>
      <c r="U85" s="1871"/>
      <c r="V85" s="1871"/>
      <c r="W85" s="1871"/>
      <c r="X85" s="1870"/>
      <c r="Y85" s="1871"/>
      <c r="Z85" s="1871"/>
      <c r="AA85" s="1871"/>
      <c r="AB85" s="1871"/>
      <c r="AC85" s="1871"/>
      <c r="AD85" s="1874"/>
      <c r="AE85" s="1895" t="str">
        <f>IF(OR($E84="",$M84=""),"",MIN(($G84/BA85),BD84))</f>
        <v/>
      </c>
      <c r="AF85" s="1896"/>
      <c r="AG85" s="1896"/>
      <c r="AH85" s="1896"/>
      <c r="AI85" s="1896"/>
      <c r="AJ85" s="1896" t="str">
        <f>IF(OR($E84="",$S84=""),"",MIN(($G84/BA85),BD84))</f>
        <v/>
      </c>
      <c r="AK85" s="1896"/>
      <c r="AL85" s="1896"/>
      <c r="AM85" s="1896"/>
      <c r="AN85" s="1896"/>
      <c r="AO85" s="1896" t="str">
        <f>IF(OR($E84="",$Y84=""),"",MIN(($G84/BA85),BD84))</f>
        <v/>
      </c>
      <c r="AP85" s="1896"/>
      <c r="AQ85" s="1896"/>
      <c r="AR85" s="1896"/>
      <c r="AS85" s="1896"/>
      <c r="AT85" s="1897">
        <f>SUM(AE85,AJ85,AO85)</f>
        <v>0</v>
      </c>
      <c r="AU85" s="1897"/>
      <c r="AV85" s="1897"/>
      <c r="AW85" s="1897"/>
      <c r="AX85" s="1897"/>
      <c r="AY85" s="1898"/>
      <c r="AZ85" s="66"/>
      <c r="BA85" s="1" t="str">
        <f>IF(E84="","",VLOOKUP($E84,WR_Anschlussart,2))</f>
        <v/>
      </c>
      <c r="BF85" s="134"/>
    </row>
    <row r="86" spans="2:65" s="6" customFormat="1" ht="13.5" customHeight="1" x14ac:dyDescent="0.2">
      <c r="B86" s="1857">
        <v>17</v>
      </c>
      <c r="C86" s="1858"/>
      <c r="D86" s="1859"/>
      <c r="E86" s="1860"/>
      <c r="F86" s="1861"/>
      <c r="G86" s="1881" t="str">
        <f>IF(E86="","",VLOOKUP(E86,Wechselrichter,38))</f>
        <v/>
      </c>
      <c r="H86" s="1882"/>
      <c r="I86" s="1882"/>
      <c r="J86" s="1882"/>
      <c r="K86" s="1882"/>
      <c r="L86" s="1883"/>
      <c r="M86" s="1871"/>
      <c r="N86" s="1871"/>
      <c r="O86" s="1871"/>
      <c r="P86" s="1871"/>
      <c r="Q86" s="1871"/>
      <c r="R86" s="1870"/>
      <c r="S86" s="1871"/>
      <c r="T86" s="1871"/>
      <c r="U86" s="1871"/>
      <c r="V86" s="1871"/>
      <c r="W86" s="1871"/>
      <c r="X86" s="1870"/>
      <c r="Y86" s="1871"/>
      <c r="Z86" s="1871"/>
      <c r="AA86" s="1871"/>
      <c r="AB86" s="1871"/>
      <c r="AC86" s="1871"/>
      <c r="AD86" s="1874"/>
      <c r="AE86" s="1884" t="str">
        <f>BA86</f>
        <v/>
      </c>
      <c r="AF86" s="1885"/>
      <c r="AG86" s="1885"/>
      <c r="AH86" s="1885"/>
      <c r="AI86" s="1885"/>
      <c r="AJ86" s="1885" t="str">
        <f>BB86</f>
        <v/>
      </c>
      <c r="AK86" s="1885"/>
      <c r="AL86" s="1885"/>
      <c r="AM86" s="1885"/>
      <c r="AN86" s="1885"/>
      <c r="AO86" s="1885" t="str">
        <f>BC86</f>
        <v/>
      </c>
      <c r="AP86" s="1885"/>
      <c r="AQ86" s="1885"/>
      <c r="AR86" s="1885"/>
      <c r="AS86" s="1885"/>
      <c r="AT86" s="1885">
        <f>SUM(BA86,BB86,BC86)</f>
        <v>0</v>
      </c>
      <c r="AU86" s="1885"/>
      <c r="AV86" s="1885"/>
      <c r="AW86" s="1885"/>
      <c r="AX86" s="1885"/>
      <c r="AY86" s="1886"/>
      <c r="AZ86" s="67"/>
      <c r="BA86" s="6" t="str">
        <f>IF(OR($E86="",$M86=""),"",VLOOKUP($M86,Module,39)*$O86/1000)</f>
        <v/>
      </c>
      <c r="BB86" s="6" t="str">
        <f>IF(OR($E86="",$S86=""),"",VLOOKUP($S86,Module,39)*$U86/1000)</f>
        <v/>
      </c>
      <c r="BC86" s="6" t="str">
        <f>IF(OR($E86="",$Y86=""),"",VLOOKUP($Y86,Module,39)*$AA86/1000)</f>
        <v/>
      </c>
      <c r="BD86" s="6" t="str">
        <f>IF(BA87="","",AT86/BA87)</f>
        <v/>
      </c>
      <c r="BF86" s="134"/>
    </row>
    <row r="87" spans="2:65" s="1" customFormat="1" ht="13.5" customHeight="1" x14ac:dyDescent="0.2">
      <c r="B87" s="1857"/>
      <c r="C87" s="1858"/>
      <c r="D87" s="1859"/>
      <c r="E87" s="1860"/>
      <c r="F87" s="1861"/>
      <c r="G87" s="1881"/>
      <c r="H87" s="1882"/>
      <c r="I87" s="1882"/>
      <c r="J87" s="1882"/>
      <c r="K87" s="1882"/>
      <c r="L87" s="1883"/>
      <c r="M87" s="1871"/>
      <c r="N87" s="1871"/>
      <c r="O87" s="1871"/>
      <c r="P87" s="1871"/>
      <c r="Q87" s="1871"/>
      <c r="R87" s="1870"/>
      <c r="S87" s="1871"/>
      <c r="T87" s="1871"/>
      <c r="U87" s="1871"/>
      <c r="V87" s="1871"/>
      <c r="W87" s="1871"/>
      <c r="X87" s="1870"/>
      <c r="Y87" s="1871"/>
      <c r="Z87" s="1871"/>
      <c r="AA87" s="1871"/>
      <c r="AB87" s="1871"/>
      <c r="AC87" s="1871"/>
      <c r="AD87" s="1874"/>
      <c r="AE87" s="1895" t="str">
        <f>IF(OR($E86="",$M86=""),"",MIN(($G86/BA87),BD86))</f>
        <v/>
      </c>
      <c r="AF87" s="1896"/>
      <c r="AG87" s="1896"/>
      <c r="AH87" s="1896"/>
      <c r="AI87" s="1896"/>
      <c r="AJ87" s="1896" t="str">
        <f>IF(OR($E86="",$S86=""),"",MIN(($G86/BA87),BD86))</f>
        <v/>
      </c>
      <c r="AK87" s="1896"/>
      <c r="AL87" s="1896"/>
      <c r="AM87" s="1896"/>
      <c r="AN87" s="1896"/>
      <c r="AO87" s="1896" t="str">
        <f>IF(OR($E86="",$Y86=""),"",MIN(($G86/BA87),BD86))</f>
        <v/>
      </c>
      <c r="AP87" s="1896"/>
      <c r="AQ87" s="1896"/>
      <c r="AR87" s="1896"/>
      <c r="AS87" s="1896"/>
      <c r="AT87" s="1897">
        <f>SUM(AE87,AJ87,AO87)</f>
        <v>0</v>
      </c>
      <c r="AU87" s="1897"/>
      <c r="AV87" s="1897"/>
      <c r="AW87" s="1897"/>
      <c r="AX87" s="1897"/>
      <c r="AY87" s="1898"/>
      <c r="AZ87" s="66"/>
      <c r="BA87" s="1" t="str">
        <f>IF(E86="","",VLOOKUP($E86,WR_Anschlussart,2))</f>
        <v/>
      </c>
    </row>
    <row r="88" spans="2:65" s="6" customFormat="1" ht="13.5" customHeight="1" x14ac:dyDescent="0.2">
      <c r="B88" s="1857">
        <v>18</v>
      </c>
      <c r="C88" s="1858"/>
      <c r="D88" s="1859"/>
      <c r="E88" s="1860"/>
      <c r="F88" s="1861"/>
      <c r="G88" s="1881" t="str">
        <f>IF(E88="","",VLOOKUP(E88,Wechselrichter,38))</f>
        <v/>
      </c>
      <c r="H88" s="1882"/>
      <c r="I88" s="1882"/>
      <c r="J88" s="1882"/>
      <c r="K88" s="1882"/>
      <c r="L88" s="1883"/>
      <c r="M88" s="1871"/>
      <c r="N88" s="1871"/>
      <c r="O88" s="1871"/>
      <c r="P88" s="1871"/>
      <c r="Q88" s="1871"/>
      <c r="R88" s="1870"/>
      <c r="S88" s="1871"/>
      <c r="T88" s="1871"/>
      <c r="U88" s="1871"/>
      <c r="V88" s="1871"/>
      <c r="W88" s="1871"/>
      <c r="X88" s="1870"/>
      <c r="Y88" s="1871"/>
      <c r="Z88" s="1871"/>
      <c r="AA88" s="1871"/>
      <c r="AB88" s="1871"/>
      <c r="AC88" s="1871"/>
      <c r="AD88" s="1874"/>
      <c r="AE88" s="1884" t="str">
        <f>BA88</f>
        <v/>
      </c>
      <c r="AF88" s="1885"/>
      <c r="AG88" s="1885"/>
      <c r="AH88" s="1885"/>
      <c r="AI88" s="1885"/>
      <c r="AJ88" s="1885" t="str">
        <f>BB88</f>
        <v/>
      </c>
      <c r="AK88" s="1885"/>
      <c r="AL88" s="1885"/>
      <c r="AM88" s="1885"/>
      <c r="AN88" s="1885"/>
      <c r="AO88" s="1885" t="str">
        <f>BC88</f>
        <v/>
      </c>
      <c r="AP88" s="1885"/>
      <c r="AQ88" s="1885"/>
      <c r="AR88" s="1885"/>
      <c r="AS88" s="1885"/>
      <c r="AT88" s="1886">
        <f>SUM(BA88,BB88,BC88)</f>
        <v>0</v>
      </c>
      <c r="AU88" s="1887"/>
      <c r="AV88" s="1887"/>
      <c r="AW88" s="1887"/>
      <c r="AX88" s="1887"/>
      <c r="AY88" s="1887"/>
      <c r="AZ88" s="67"/>
      <c r="BA88" s="6" t="str">
        <f>IF(OR($E88="",$M88=""),"",VLOOKUP($M88,Module,39)*$O88/1000)</f>
        <v/>
      </c>
      <c r="BB88" s="6" t="str">
        <f>IF(OR($E88="",$S88=""),"",VLOOKUP($S88,Module,39)*$U88/1000)</f>
        <v/>
      </c>
      <c r="BC88" s="6" t="str">
        <f>IF(OR($E88="",$Y88=""),"",VLOOKUP($Y88,Module,39)*$AA88/1000)</f>
        <v/>
      </c>
      <c r="BD88" s="6" t="str">
        <f>IF(BA89="","",AT88/BA89)</f>
        <v/>
      </c>
      <c r="BF88" s="134"/>
    </row>
    <row r="89" spans="2:65" s="1" customFormat="1" ht="13.5" customHeight="1" x14ac:dyDescent="0.2">
      <c r="B89" s="1857"/>
      <c r="C89" s="1858"/>
      <c r="D89" s="1859"/>
      <c r="E89" s="1860"/>
      <c r="F89" s="1861"/>
      <c r="G89" s="1881"/>
      <c r="H89" s="1882"/>
      <c r="I89" s="1882"/>
      <c r="J89" s="1882"/>
      <c r="K89" s="1882"/>
      <c r="L89" s="1883"/>
      <c r="M89" s="1871"/>
      <c r="N89" s="1871"/>
      <c r="O89" s="1871"/>
      <c r="P89" s="1871"/>
      <c r="Q89" s="1871"/>
      <c r="R89" s="1870"/>
      <c r="S89" s="1871"/>
      <c r="T89" s="1871"/>
      <c r="U89" s="1871"/>
      <c r="V89" s="1871"/>
      <c r="W89" s="1871"/>
      <c r="X89" s="1870"/>
      <c r="Y89" s="1871"/>
      <c r="Z89" s="1871"/>
      <c r="AA89" s="1871"/>
      <c r="AB89" s="1871"/>
      <c r="AC89" s="1871"/>
      <c r="AD89" s="1874"/>
      <c r="AE89" s="1888" t="str">
        <f>IF(OR($E88="",$M88=""),"",MIN(($G88/BA89),BD88))</f>
        <v/>
      </c>
      <c r="AF89" s="1889"/>
      <c r="AG89" s="1889"/>
      <c r="AH89" s="1889"/>
      <c r="AI89" s="1890"/>
      <c r="AJ89" s="1891" t="str">
        <f>IF(OR($E88="",$S88=""),"",MIN(($G88/BA89),BD88))</f>
        <v/>
      </c>
      <c r="AK89" s="1892"/>
      <c r="AL89" s="1892"/>
      <c r="AM89" s="1892"/>
      <c r="AN89" s="1893"/>
      <c r="AO89" s="1891" t="str">
        <f>IF(OR($E88="",$Y88=""),"",MIN(($G88/BA89),BD88))</f>
        <v/>
      </c>
      <c r="AP89" s="1892"/>
      <c r="AQ89" s="1892"/>
      <c r="AR89" s="1892"/>
      <c r="AS89" s="1893"/>
      <c r="AT89" s="1894">
        <f>SUM(AE89,AJ89,AO89)</f>
        <v>0</v>
      </c>
      <c r="AU89" s="1889"/>
      <c r="AV89" s="1889"/>
      <c r="AW89" s="1889"/>
      <c r="AX89" s="1889"/>
      <c r="AY89" s="1889"/>
      <c r="AZ89" s="66"/>
      <c r="BA89" s="1" t="str">
        <f>IF(E88="","",VLOOKUP($E88,WR_Anschlussart,2))</f>
        <v/>
      </c>
      <c r="BF89" s="134"/>
    </row>
    <row r="90" spans="2:65" s="6" customFormat="1" ht="13.5" customHeight="1" x14ac:dyDescent="0.2">
      <c r="B90" s="1857">
        <v>19</v>
      </c>
      <c r="C90" s="1858"/>
      <c r="D90" s="1859"/>
      <c r="E90" s="1860"/>
      <c r="F90" s="1861"/>
      <c r="G90" s="1881" t="str">
        <f>IF(E90="","",VLOOKUP(E90,Wechselrichter,38))</f>
        <v/>
      </c>
      <c r="H90" s="1882"/>
      <c r="I90" s="1882"/>
      <c r="J90" s="1882"/>
      <c r="K90" s="1882"/>
      <c r="L90" s="1883"/>
      <c r="M90" s="1871"/>
      <c r="N90" s="1871"/>
      <c r="O90" s="1871"/>
      <c r="P90" s="1871"/>
      <c r="Q90" s="1871"/>
      <c r="R90" s="1870"/>
      <c r="S90" s="1871"/>
      <c r="T90" s="1871"/>
      <c r="U90" s="1871"/>
      <c r="V90" s="1871"/>
      <c r="W90" s="1871"/>
      <c r="X90" s="1870"/>
      <c r="Y90" s="1871"/>
      <c r="Z90" s="1871"/>
      <c r="AA90" s="1871"/>
      <c r="AB90" s="1871"/>
      <c r="AC90" s="1871"/>
      <c r="AD90" s="1874"/>
      <c r="AE90" s="1884" t="str">
        <f>BA90</f>
        <v/>
      </c>
      <c r="AF90" s="1885"/>
      <c r="AG90" s="1885"/>
      <c r="AH90" s="1885"/>
      <c r="AI90" s="1885"/>
      <c r="AJ90" s="1885" t="str">
        <f>BB90</f>
        <v/>
      </c>
      <c r="AK90" s="1885"/>
      <c r="AL90" s="1885"/>
      <c r="AM90" s="1885"/>
      <c r="AN90" s="1885"/>
      <c r="AO90" s="1885" t="str">
        <f>BC90</f>
        <v/>
      </c>
      <c r="AP90" s="1885"/>
      <c r="AQ90" s="1885"/>
      <c r="AR90" s="1885"/>
      <c r="AS90" s="1885"/>
      <c r="AT90" s="1886">
        <f>SUM(BA90,BB90,BC90)</f>
        <v>0</v>
      </c>
      <c r="AU90" s="1887"/>
      <c r="AV90" s="1887"/>
      <c r="AW90" s="1887"/>
      <c r="AX90" s="1887"/>
      <c r="AY90" s="1887"/>
      <c r="AZ90" s="67"/>
      <c r="BA90" s="6" t="str">
        <f>IF(OR($E90="",$M90=""),"",VLOOKUP($M90,Module,39)*$O90/1000)</f>
        <v/>
      </c>
      <c r="BB90" s="6" t="str">
        <f>IF(OR($E90="",$S90=""),"",VLOOKUP($S90,Module,39)*$U90/1000)</f>
        <v/>
      </c>
      <c r="BC90" s="6" t="str">
        <f>IF(OR($E90="",$Y90=""),"",VLOOKUP($Y90,Module,39)*$AA90/1000)</f>
        <v/>
      </c>
      <c r="BD90" s="6" t="str">
        <f>IF(BA91="","",AT90/BA91)</f>
        <v/>
      </c>
      <c r="BF90" s="134"/>
    </row>
    <row r="91" spans="2:65" s="1" customFormat="1" ht="13.5" customHeight="1" x14ac:dyDescent="0.2">
      <c r="B91" s="1857"/>
      <c r="C91" s="1858"/>
      <c r="D91" s="1859"/>
      <c r="E91" s="1860"/>
      <c r="F91" s="1861"/>
      <c r="G91" s="1881"/>
      <c r="H91" s="1882"/>
      <c r="I91" s="1882"/>
      <c r="J91" s="1882"/>
      <c r="K91" s="1882"/>
      <c r="L91" s="1883"/>
      <c r="M91" s="1871"/>
      <c r="N91" s="1871"/>
      <c r="O91" s="1871"/>
      <c r="P91" s="1871"/>
      <c r="Q91" s="1871"/>
      <c r="R91" s="1870"/>
      <c r="S91" s="1871"/>
      <c r="T91" s="1871"/>
      <c r="U91" s="1871"/>
      <c r="V91" s="1871"/>
      <c r="W91" s="1871"/>
      <c r="X91" s="1870"/>
      <c r="Y91" s="1871"/>
      <c r="Z91" s="1871"/>
      <c r="AA91" s="1871"/>
      <c r="AB91" s="1871"/>
      <c r="AC91" s="1871"/>
      <c r="AD91" s="1874"/>
      <c r="AE91" s="1888" t="str">
        <f>IF(OR($E90="",$M90=""),"",MIN(($G90/BA91),BD90))</f>
        <v/>
      </c>
      <c r="AF91" s="1889"/>
      <c r="AG91" s="1889"/>
      <c r="AH91" s="1889"/>
      <c r="AI91" s="1890"/>
      <c r="AJ91" s="1891" t="str">
        <f>IF(OR($E90="",$S90=""),"",MIN(($G90/BA91),BD90))</f>
        <v/>
      </c>
      <c r="AK91" s="1892"/>
      <c r="AL91" s="1892"/>
      <c r="AM91" s="1892"/>
      <c r="AN91" s="1893"/>
      <c r="AO91" s="1891" t="str">
        <f>IF(OR($E90="",$Y90=""),"",MIN(($G90/BA91),BD90))</f>
        <v/>
      </c>
      <c r="AP91" s="1892"/>
      <c r="AQ91" s="1892"/>
      <c r="AR91" s="1892"/>
      <c r="AS91" s="1893"/>
      <c r="AT91" s="1894">
        <f>SUM(AE91,AJ91,AO91)</f>
        <v>0</v>
      </c>
      <c r="AU91" s="1889"/>
      <c r="AV91" s="1889"/>
      <c r="AW91" s="1889"/>
      <c r="AX91" s="1889"/>
      <c r="AY91" s="1889"/>
      <c r="AZ91" s="66"/>
      <c r="BA91" s="1" t="str">
        <f>IF(E90="","",VLOOKUP($E90,WR_Anschlussart,2))</f>
        <v/>
      </c>
    </row>
    <row r="92" spans="2:65" s="6" customFormat="1" ht="13.5" customHeight="1" x14ac:dyDescent="0.2">
      <c r="B92" s="1857">
        <v>20</v>
      </c>
      <c r="C92" s="1858"/>
      <c r="D92" s="1859"/>
      <c r="E92" s="1860"/>
      <c r="F92" s="1861"/>
      <c r="G92" s="1881" t="str">
        <f>IF(E92="","",VLOOKUP(E92,Wechselrichter,38))</f>
        <v/>
      </c>
      <c r="H92" s="1882"/>
      <c r="I92" s="1882"/>
      <c r="J92" s="1882"/>
      <c r="K92" s="1882"/>
      <c r="L92" s="1883"/>
      <c r="M92" s="1871"/>
      <c r="N92" s="1871"/>
      <c r="O92" s="1871"/>
      <c r="P92" s="1871"/>
      <c r="Q92" s="1871"/>
      <c r="R92" s="1870"/>
      <c r="S92" s="1871"/>
      <c r="T92" s="1871"/>
      <c r="U92" s="1871"/>
      <c r="V92" s="1871"/>
      <c r="W92" s="1871"/>
      <c r="X92" s="1870"/>
      <c r="Y92" s="1871"/>
      <c r="Z92" s="1871"/>
      <c r="AA92" s="1871"/>
      <c r="AB92" s="1871"/>
      <c r="AC92" s="1871"/>
      <c r="AD92" s="1874"/>
      <c r="AE92" s="1875" t="str">
        <f>BA92</f>
        <v/>
      </c>
      <c r="AF92" s="1876"/>
      <c r="AG92" s="1876"/>
      <c r="AH92" s="1876"/>
      <c r="AI92" s="1876"/>
      <c r="AJ92" s="1876" t="str">
        <f>BB92</f>
        <v/>
      </c>
      <c r="AK92" s="1876"/>
      <c r="AL92" s="1876"/>
      <c r="AM92" s="1876"/>
      <c r="AN92" s="1876"/>
      <c r="AO92" s="1876" t="str">
        <f>BC92</f>
        <v/>
      </c>
      <c r="AP92" s="1876"/>
      <c r="AQ92" s="1876"/>
      <c r="AR92" s="1876"/>
      <c r="AS92" s="1876"/>
      <c r="AT92" s="1877">
        <f>SUM(BA92,BB92,BC92)</f>
        <v>0</v>
      </c>
      <c r="AU92" s="1878"/>
      <c r="AV92" s="1878"/>
      <c r="AW92" s="1878"/>
      <c r="AX92" s="1878"/>
      <c r="AY92" s="1878"/>
      <c r="AZ92" s="796"/>
      <c r="BA92" s="6" t="str">
        <f>IF(OR($E92="",$M92=""),"",VLOOKUP($M92,Module,39)*$O92/1000)</f>
        <v/>
      </c>
      <c r="BB92" s="6" t="str">
        <f>IF(OR($E92="",$S92=""),"",VLOOKUP($S92,Module,39)*$U92/1000)</f>
        <v/>
      </c>
      <c r="BC92" s="6" t="str">
        <f>IF(OR($E92="",$Y92=""),"",VLOOKUP($Y92,Module,39)*$AA92/1000)</f>
        <v/>
      </c>
      <c r="BD92" s="6" t="str">
        <f>IF(BA93="","",AT92/BA93)</f>
        <v/>
      </c>
      <c r="BF92" s="134"/>
    </row>
    <row r="93" spans="2:65" s="1" customFormat="1" ht="13.5" customHeight="1" x14ac:dyDescent="0.2">
      <c r="B93" s="1857"/>
      <c r="C93" s="1858"/>
      <c r="D93" s="1859"/>
      <c r="E93" s="1860"/>
      <c r="F93" s="1861"/>
      <c r="G93" s="1881"/>
      <c r="H93" s="1882"/>
      <c r="I93" s="1882"/>
      <c r="J93" s="1882"/>
      <c r="K93" s="1882"/>
      <c r="L93" s="1883"/>
      <c r="M93" s="1871"/>
      <c r="N93" s="1871"/>
      <c r="O93" s="1871"/>
      <c r="P93" s="1871"/>
      <c r="Q93" s="1871"/>
      <c r="R93" s="1870"/>
      <c r="S93" s="1871"/>
      <c r="T93" s="1871"/>
      <c r="U93" s="1871"/>
      <c r="V93" s="1871"/>
      <c r="W93" s="1871"/>
      <c r="X93" s="1870"/>
      <c r="Y93" s="1871"/>
      <c r="Z93" s="1871"/>
      <c r="AA93" s="1871"/>
      <c r="AB93" s="1871"/>
      <c r="AC93" s="1871"/>
      <c r="AD93" s="1874"/>
      <c r="AE93" s="1879" t="str">
        <f>IF(OR($E92="",$M92=""),"",MIN(($G92/BA93),BD92))</f>
        <v/>
      </c>
      <c r="AF93" s="1873"/>
      <c r="AG93" s="1873"/>
      <c r="AH93" s="1873"/>
      <c r="AI93" s="1880"/>
      <c r="AJ93" s="1863" t="str">
        <f>IF(OR($E92="",$S92=""),"",MIN(($G92/BA93),BD92))</f>
        <v/>
      </c>
      <c r="AK93" s="1864"/>
      <c r="AL93" s="1864"/>
      <c r="AM93" s="1864"/>
      <c r="AN93" s="1865"/>
      <c r="AO93" s="1863" t="str">
        <f>IF(OR($E92="",$Y92=""),"",MIN(($G92/BA93),BD92))</f>
        <v/>
      </c>
      <c r="AP93" s="1864"/>
      <c r="AQ93" s="1864"/>
      <c r="AR93" s="1864"/>
      <c r="AS93" s="1865"/>
      <c r="AT93" s="1872">
        <f>SUM(AE93,AJ93,AO93)</f>
        <v>0</v>
      </c>
      <c r="AU93" s="1873"/>
      <c r="AV93" s="1873"/>
      <c r="AW93" s="1873"/>
      <c r="AX93" s="1873"/>
      <c r="AY93" s="1873"/>
      <c r="AZ93" s="797"/>
      <c r="BA93" s="1" t="str">
        <f>IF(E92="","",VLOOKUP($E92,WR_Anschlussart,2))</f>
        <v/>
      </c>
      <c r="BF93" s="134"/>
    </row>
    <row r="94" spans="2:65" ht="13.5" customHeight="1" x14ac:dyDescent="0.2">
      <c r="B94" s="1899" t="s">
        <v>45</v>
      </c>
      <c r="C94" s="1900"/>
      <c r="D94" s="1900"/>
      <c r="E94" s="1900"/>
      <c r="F94" s="1900"/>
      <c r="G94" s="1900"/>
      <c r="H94" s="1900"/>
      <c r="I94" s="1900"/>
      <c r="J94" s="1900"/>
      <c r="K94" s="1900"/>
      <c r="L94" s="1900"/>
      <c r="M94" s="1900"/>
      <c r="N94" s="1900"/>
      <c r="O94" s="1900"/>
      <c r="P94" s="1900"/>
      <c r="Q94" s="1900"/>
      <c r="R94" s="1900"/>
      <c r="S94" s="1900"/>
      <c r="T94" s="1900"/>
      <c r="U94" s="1902">
        <v>1</v>
      </c>
      <c r="V94" s="1901"/>
      <c r="W94" s="1901" t="s">
        <v>42</v>
      </c>
      <c r="X94" s="1901"/>
      <c r="Y94" s="1902">
        <f>AX43</f>
        <v>1</v>
      </c>
      <c r="Z94" s="1901"/>
      <c r="AA94" s="1907" t="s">
        <v>40</v>
      </c>
      <c r="AB94" s="1907"/>
      <c r="AC94" s="1907"/>
      <c r="AD94" s="1908"/>
      <c r="AE94" s="1905">
        <f>SUM(AE54,AE56,AE58,AE60,AE62,AE64,AE66,AE68,AE70,AE72,AE74,AE76,AE78,AE80,AE82,AE84,AE86,AE88,AE90,AE92)</f>
        <v>0</v>
      </c>
      <c r="AF94" s="1906"/>
      <c r="AG94" s="1906"/>
      <c r="AH94" s="1906"/>
      <c r="AI94" s="1906"/>
      <c r="AJ94" s="1906">
        <f>SUM(AJ54,AJ56,AJ58,AJ60,AJ62,AJ64,AJ66,AJ68,AJ70,AJ72,AJ74,AJ76,AJ78,AJ80,AJ82,AJ84,AJ86,AJ88,AJ90,AJ92)</f>
        <v>0</v>
      </c>
      <c r="AK94" s="1906"/>
      <c r="AL94" s="1906"/>
      <c r="AM94" s="1906"/>
      <c r="AN94" s="1906"/>
      <c r="AO94" s="1906">
        <f>SUM(AO54,AO56,AO58,AO60,AO62,AO64,AO66,AO68,AO70,AO72,AO74,AO76,AO78,AO80,AO82,AO84,AO86,AO88,AO90,AO92)</f>
        <v>0</v>
      </c>
      <c r="AP94" s="1906"/>
      <c r="AQ94" s="1906"/>
      <c r="AR94" s="1906"/>
      <c r="AS94" s="1906"/>
      <c r="AT94" s="1903">
        <f>SUM(AE94:AS94)</f>
        <v>0</v>
      </c>
      <c r="AU94" s="1903"/>
      <c r="AV94" s="1903"/>
      <c r="AW94" s="1903"/>
      <c r="AX94" s="1903"/>
      <c r="AY94" s="1904"/>
      <c r="AZ94" s="793"/>
      <c r="BM94" s="73"/>
    </row>
    <row r="95" spans="2:65" s="1" customFormat="1" ht="13.5" customHeight="1" thickBot="1" x14ac:dyDescent="0.25">
      <c r="B95" s="1909" t="s">
        <v>46</v>
      </c>
      <c r="C95" s="1910"/>
      <c r="D95" s="1910"/>
      <c r="E95" s="1910"/>
      <c r="F95" s="1910"/>
      <c r="G95" s="1910"/>
      <c r="H95" s="1910"/>
      <c r="I95" s="1910"/>
      <c r="J95" s="1910"/>
      <c r="K95" s="1910"/>
      <c r="L95" s="1910"/>
      <c r="M95" s="1910"/>
      <c r="N95" s="1910"/>
      <c r="O95" s="1910"/>
      <c r="P95" s="1910"/>
      <c r="Q95" s="1910"/>
      <c r="R95" s="1910"/>
      <c r="S95" s="1910"/>
      <c r="T95" s="1910"/>
      <c r="U95" s="1911">
        <v>1</v>
      </c>
      <c r="V95" s="1912"/>
      <c r="W95" s="1912" t="s">
        <v>42</v>
      </c>
      <c r="X95" s="1912"/>
      <c r="Y95" s="1911">
        <f>AX43</f>
        <v>1</v>
      </c>
      <c r="Z95" s="1912"/>
      <c r="AA95" s="1915" t="s">
        <v>261</v>
      </c>
      <c r="AB95" s="1915"/>
      <c r="AC95" s="1915"/>
      <c r="AD95" s="1916"/>
      <c r="AE95" s="1913">
        <f>SUM(AE55,AE57,AE59,AE61,AE63,AE65,AE67,AE69,AE71,AE73,AE75,AE77,AE79,AE81,AE83,AE85,AE87,AE89,AE91,AE93)</f>
        <v>0</v>
      </c>
      <c r="AF95" s="1914"/>
      <c r="AG95" s="1914"/>
      <c r="AH95" s="1914"/>
      <c r="AI95" s="1914"/>
      <c r="AJ95" s="1914">
        <f>SUM(AJ55,AJ57,AJ59,AJ61,AJ63,AJ65,AJ67,AJ69,AJ71,AJ73,AJ75,AJ77,AJ79,AJ81,AJ83,AJ85,AJ87,AJ89,AJ91,AJ93)</f>
        <v>0</v>
      </c>
      <c r="AK95" s="1914"/>
      <c r="AL95" s="1914"/>
      <c r="AM95" s="1914"/>
      <c r="AN95" s="1914"/>
      <c r="AO95" s="1914">
        <f>SUM(AO55,AO57,AO59,AO61,AO63,AO65,AO67,AO69,AO71,AO73,AO75,AO77,AO79,AO81,AO83,AO85,AO87,AO89,AO91,AO93)</f>
        <v>0</v>
      </c>
      <c r="AP95" s="1914"/>
      <c r="AQ95" s="1914"/>
      <c r="AR95" s="1914"/>
      <c r="AS95" s="1914"/>
      <c r="AT95" s="1917">
        <f>SUM(AE95:AS95)</f>
        <v>0</v>
      </c>
      <c r="AU95" s="1917"/>
      <c r="AV95" s="1917"/>
      <c r="AW95" s="1917"/>
      <c r="AX95" s="1917"/>
      <c r="AY95" s="1918"/>
      <c r="AZ95" s="792"/>
    </row>
    <row r="97" spans="10:35" x14ac:dyDescent="0.2">
      <c r="J97" s="39" t="s">
        <v>124</v>
      </c>
      <c r="M97" s="1862">
        <f>SUM(O54:Q93)</f>
        <v>0</v>
      </c>
      <c r="N97" s="1862"/>
      <c r="O97" s="1862"/>
      <c r="P97" s="1862"/>
      <c r="Q97" s="1862"/>
      <c r="R97" s="40"/>
      <c r="S97" s="1862">
        <f>SUM(U54:W93)</f>
        <v>0</v>
      </c>
      <c r="T97" s="1862"/>
      <c r="U97" s="1862"/>
      <c r="V97" s="1862"/>
      <c r="W97" s="1862"/>
      <c r="X97" s="40"/>
      <c r="Y97" s="1862">
        <f>SUM(AA54:AC93)</f>
        <v>0</v>
      </c>
      <c r="Z97" s="1862"/>
      <c r="AA97" s="1862"/>
      <c r="AB97" s="1862"/>
      <c r="AC97" s="1862"/>
      <c r="AD97" s="40"/>
      <c r="AE97" s="1862">
        <f>SUM(M97,S97,Y97)</f>
        <v>0</v>
      </c>
      <c r="AF97" s="1862"/>
      <c r="AG97" s="1862"/>
      <c r="AH97" s="1862"/>
      <c r="AI97" s="1862"/>
    </row>
  </sheetData>
  <sheetProtection algorithmName="SHA-512" hashValue="T4/uU7JDq5C3/+uY5oBmppBZ7boRxXqhCDe3DEFgfyo5v40cqCvHOqpUnrCW8Njrpi6hSNB9Sg3lIhKsLB1m+g==" saltValue="3HuiQcn9+aZ5ehwemNtBzA==" spinCount="100000" sheet="1" objects="1" scenarios="1" selectLockedCells="1"/>
  <customSheetViews>
    <customSheetView guid="{2803C7F6-1C66-4C7B-AFEF-CD5276FC42C9}" showGridLines="0" showRowCol="0" outlineSymbols="0" zeroValues="0" hiddenColumns="1" showRuler="0">
      <selection activeCell="AO28" sqref="AO28:AR28"/>
      <rowBreaks count="1" manualBreakCount="1">
        <brk id="42" min="1" max="52" man="1"/>
      </rowBreaks>
      <pageMargins left="0.78740157480314965" right="0.59055118110236227" top="0.98425196850393704" bottom="0.39370078740157483" header="0.39370078740157483" footer="0.39370078740157483"/>
      <pageSetup paperSize="9" orientation="portrait" r:id="rId1"/>
      <headerFooter alignWithMargins="0">
        <oddHeader>&amp;R&amp;G</oddHeader>
      </headerFooter>
    </customSheetView>
  </customSheetViews>
  <mergeCells count="735">
    <mergeCell ref="AR10:AT10"/>
    <mergeCell ref="AR11:AT11"/>
    <mergeCell ref="AR12:AT12"/>
    <mergeCell ref="AR13:AT13"/>
    <mergeCell ref="AR8:AT8"/>
    <mergeCell ref="AR9:AT9"/>
    <mergeCell ref="AH10:AJ10"/>
    <mergeCell ref="AK10:AM10"/>
    <mergeCell ref="AH11:AJ11"/>
    <mergeCell ref="AK11:AM11"/>
    <mergeCell ref="AH12:AJ12"/>
    <mergeCell ref="AK12:AM12"/>
    <mergeCell ref="AH13:AJ13"/>
    <mergeCell ref="AK13:AM13"/>
    <mergeCell ref="AN12:AQ12"/>
    <mergeCell ref="AN11:AQ11"/>
    <mergeCell ref="AN10:AQ10"/>
    <mergeCell ref="U34:AI34"/>
    <mergeCell ref="AK35:AM35"/>
    <mergeCell ref="AK36:AM36"/>
    <mergeCell ref="AS33:AU33"/>
    <mergeCell ref="AV29:AY29"/>
    <mergeCell ref="AV30:AY30"/>
    <mergeCell ref="AR29:AT29"/>
    <mergeCell ref="AR30:AT30"/>
    <mergeCell ref="V41:AZ41"/>
    <mergeCell ref="AW37:AY37"/>
    <mergeCell ref="AS37:AU37"/>
    <mergeCell ref="U33:AI33"/>
    <mergeCell ref="AO33:AQ33"/>
    <mergeCell ref="AO35:AQ35"/>
    <mergeCell ref="AS34:AU34"/>
    <mergeCell ref="B36:D36"/>
    <mergeCell ref="U35:AI35"/>
    <mergeCell ref="E36:T36"/>
    <mergeCell ref="AM30:AQ30"/>
    <mergeCell ref="B30:D30"/>
    <mergeCell ref="E30:T30"/>
    <mergeCell ref="AW33:AY33"/>
    <mergeCell ref="AW34:AY34"/>
    <mergeCell ref="E35:T35"/>
    <mergeCell ref="AW35:AY35"/>
    <mergeCell ref="AW36:AY36"/>
    <mergeCell ref="U36:AI36"/>
    <mergeCell ref="B34:D34"/>
    <mergeCell ref="E34:T34"/>
    <mergeCell ref="B33:D33"/>
    <mergeCell ref="AK34:AM34"/>
    <mergeCell ref="E33:T33"/>
    <mergeCell ref="AK33:AM33"/>
    <mergeCell ref="U32:AI32"/>
    <mergeCell ref="B32:D32"/>
    <mergeCell ref="AO34:AQ34"/>
    <mergeCell ref="AO36:AQ36"/>
    <mergeCell ref="AS35:AU35"/>
    <mergeCell ref="AS36:AU36"/>
    <mergeCell ref="AV25:AY25"/>
    <mergeCell ref="AV26:AY26"/>
    <mergeCell ref="AV27:AY27"/>
    <mergeCell ref="AU25:AU26"/>
    <mergeCell ref="AV28:AY28"/>
    <mergeCell ref="AR28:AT28"/>
    <mergeCell ref="AM28:AQ28"/>
    <mergeCell ref="AI28:AK28"/>
    <mergeCell ref="AC25:AC26"/>
    <mergeCell ref="AD27:AG27"/>
    <mergeCell ref="AI27:AK27"/>
    <mergeCell ref="AR25:AT25"/>
    <mergeCell ref="AR26:AT26"/>
    <mergeCell ref="AR27:AT27"/>
    <mergeCell ref="AD28:AG28"/>
    <mergeCell ref="AD26:AG26"/>
    <mergeCell ref="Y46:Z46"/>
    <mergeCell ref="Z45:AZ45"/>
    <mergeCell ref="AQ21:AT21"/>
    <mergeCell ref="BH35:BJ35"/>
    <mergeCell ref="B31:AZ31"/>
    <mergeCell ref="BH34:BJ34"/>
    <mergeCell ref="AK32:AY32"/>
    <mergeCell ref="E32:T32"/>
    <mergeCell ref="BH33:BJ33"/>
    <mergeCell ref="BH37:BJ37"/>
    <mergeCell ref="B35:D35"/>
    <mergeCell ref="AO37:AQ37"/>
    <mergeCell ref="BH36:BJ36"/>
    <mergeCell ref="Z28:AB28"/>
    <mergeCell ref="U29:X29"/>
    <mergeCell ref="U28:X28"/>
    <mergeCell ref="E29:T29"/>
    <mergeCell ref="B29:D29"/>
    <mergeCell ref="U25:X25"/>
    <mergeCell ref="AI29:AK29"/>
    <mergeCell ref="Z29:AB29"/>
    <mergeCell ref="AI30:AK30"/>
    <mergeCell ref="AD30:AG30"/>
    <mergeCell ref="U30:X30"/>
    <mergeCell ref="Z27:AB27"/>
    <mergeCell ref="B26:D26"/>
    <mergeCell ref="E26:T26"/>
    <mergeCell ref="B27:D27"/>
    <mergeCell ref="E27:T27"/>
    <mergeCell ref="AD25:AG25"/>
    <mergeCell ref="AI25:AK25"/>
    <mergeCell ref="Z25:AB25"/>
    <mergeCell ref="B45:L45"/>
    <mergeCell ref="M45:X45"/>
    <mergeCell ref="R44:X44"/>
    <mergeCell ref="Z30:AB30"/>
    <mergeCell ref="B37:D37"/>
    <mergeCell ref="E37:T37"/>
    <mergeCell ref="U37:AI37"/>
    <mergeCell ref="AK37:AM37"/>
    <mergeCell ref="B41:J41"/>
    <mergeCell ref="K38:AZ38"/>
    <mergeCell ref="K39:AZ39"/>
    <mergeCell ref="K40:AZ40"/>
    <mergeCell ref="B38:J38"/>
    <mergeCell ref="B39:J39"/>
    <mergeCell ref="B40:J40"/>
    <mergeCell ref="K41:T41"/>
    <mergeCell ref="AS43:AT43"/>
    <mergeCell ref="AU43:AW43"/>
    <mergeCell ref="AM43:AR43"/>
    <mergeCell ref="AC43:AI43"/>
    <mergeCell ref="AJ43:AL43"/>
    <mergeCell ref="B43:AB43"/>
    <mergeCell ref="B44:P44"/>
    <mergeCell ref="AS44:AV44"/>
    <mergeCell ref="B22:AT22"/>
    <mergeCell ref="B28:D28"/>
    <mergeCell ref="E28:T28"/>
    <mergeCell ref="AI26:AK26"/>
    <mergeCell ref="AH25:AH26"/>
    <mergeCell ref="AL25:AL26"/>
    <mergeCell ref="B24:AZ24"/>
    <mergeCell ref="Z26:AB26"/>
    <mergeCell ref="AM25:AQ25"/>
    <mergeCell ref="U27:X27"/>
    <mergeCell ref="U26:X26"/>
    <mergeCell ref="AM26:AQ26"/>
    <mergeCell ref="AM27:AQ27"/>
    <mergeCell ref="Y25:Y26"/>
    <mergeCell ref="B25:D25"/>
    <mergeCell ref="B23:AZ23"/>
    <mergeCell ref="AU14:AY14"/>
    <mergeCell ref="AB46:AE46"/>
    <mergeCell ref="E51:K51"/>
    <mergeCell ref="B51:D51"/>
    <mergeCell ref="B46:L46"/>
    <mergeCell ref="AE51:AZ51"/>
    <mergeCell ref="AP47:AZ47"/>
    <mergeCell ref="B48:AZ48"/>
    <mergeCell ref="M46:X46"/>
    <mergeCell ref="B50:D50"/>
    <mergeCell ref="AE50:AZ50"/>
    <mergeCell ref="B47:L47"/>
    <mergeCell ref="M47:X47"/>
    <mergeCell ref="Z47:AK47"/>
    <mergeCell ref="AM47:AN47"/>
    <mergeCell ref="M50:AC50"/>
    <mergeCell ref="B49:F49"/>
    <mergeCell ref="AG46:AZ46"/>
    <mergeCell ref="G49:AZ49"/>
    <mergeCell ref="L50:L53"/>
    <mergeCell ref="R52:R53"/>
    <mergeCell ref="AX43:AY43"/>
    <mergeCell ref="AX44:AZ44"/>
    <mergeCell ref="Y44:AR44"/>
    <mergeCell ref="AT53:AZ53"/>
    <mergeCell ref="E25:T25"/>
    <mergeCell ref="AQ18:AT18"/>
    <mergeCell ref="AU18:AY18"/>
    <mergeCell ref="AH18:AL18"/>
    <mergeCell ref="E19:T19"/>
    <mergeCell ref="E18:T18"/>
    <mergeCell ref="AH19:AL19"/>
    <mergeCell ref="AH20:AL20"/>
    <mergeCell ref="AQ20:AT20"/>
    <mergeCell ref="AO52:AS52"/>
    <mergeCell ref="AM19:AP19"/>
    <mergeCell ref="AQ19:AT19"/>
    <mergeCell ref="AT52:AZ52"/>
    <mergeCell ref="X52:X53"/>
    <mergeCell ref="B42:AU42"/>
    <mergeCell ref="B53:D53"/>
    <mergeCell ref="E53:F53"/>
    <mergeCell ref="G53:K53"/>
    <mergeCell ref="M53:N53"/>
    <mergeCell ref="B21:D21"/>
    <mergeCell ref="E21:T21"/>
    <mergeCell ref="AD29:AG29"/>
    <mergeCell ref="AM29:AQ29"/>
    <mergeCell ref="AP6:AZ6"/>
    <mergeCell ref="M6:X6"/>
    <mergeCell ref="B6:L6"/>
    <mergeCell ref="E8:T8"/>
    <mergeCell ref="B11:D11"/>
    <mergeCell ref="Z6:AK6"/>
    <mergeCell ref="AM6:AN6"/>
    <mergeCell ref="B8:D8"/>
    <mergeCell ref="E9:T9"/>
    <mergeCell ref="B7:AZ7"/>
    <mergeCell ref="B9:D9"/>
    <mergeCell ref="AU9:AY9"/>
    <mergeCell ref="AU10:AY10"/>
    <mergeCell ref="B10:D10"/>
    <mergeCell ref="E10:T10"/>
    <mergeCell ref="E11:T11"/>
    <mergeCell ref="U9:AG9"/>
    <mergeCell ref="U10:AG10"/>
    <mergeCell ref="U11:AG11"/>
    <mergeCell ref="U8:AG8"/>
    <mergeCell ref="AH8:AQ8"/>
    <mergeCell ref="AH9:AJ9"/>
    <mergeCell ref="AK9:AM9"/>
    <mergeCell ref="AN9:AQ9"/>
    <mergeCell ref="B1:AU1"/>
    <mergeCell ref="M4:X4"/>
    <mergeCell ref="M5:X5"/>
    <mergeCell ref="Y5:Z5"/>
    <mergeCell ref="AG5:AZ5"/>
    <mergeCell ref="AB5:AE5"/>
    <mergeCell ref="B5:L5"/>
    <mergeCell ref="AX3:AZ3"/>
    <mergeCell ref="B3:P3"/>
    <mergeCell ref="B4:L4"/>
    <mergeCell ref="Z4:AZ4"/>
    <mergeCell ref="Y3:AR3"/>
    <mergeCell ref="R3:X3"/>
    <mergeCell ref="AQ2:AW2"/>
    <mergeCell ref="AX2:AZ2"/>
    <mergeCell ref="B2:AP2"/>
    <mergeCell ref="AS3:AV3"/>
    <mergeCell ref="B12:D12"/>
    <mergeCell ref="B13:D13"/>
    <mergeCell ref="E12:T12"/>
    <mergeCell ref="E13:T13"/>
    <mergeCell ref="B19:D19"/>
    <mergeCell ref="B18:D18"/>
    <mergeCell ref="AM18:AP18"/>
    <mergeCell ref="AM17:AP17"/>
    <mergeCell ref="AM16:AP16"/>
    <mergeCell ref="AH17:AL17"/>
    <mergeCell ref="U12:AG12"/>
    <mergeCell ref="U13:AG13"/>
    <mergeCell ref="B16:D16"/>
    <mergeCell ref="E16:T16"/>
    <mergeCell ref="AN13:AQ13"/>
    <mergeCell ref="AU12:AY12"/>
    <mergeCell ref="AU11:AY11"/>
    <mergeCell ref="B20:D20"/>
    <mergeCell ref="AM21:AP21"/>
    <mergeCell ref="AM20:AP20"/>
    <mergeCell ref="AU19:AY19"/>
    <mergeCell ref="AU13:AY13"/>
    <mergeCell ref="B15:AZ15"/>
    <mergeCell ref="E17:T17"/>
    <mergeCell ref="AQ17:AT17"/>
    <mergeCell ref="B17:D17"/>
    <mergeCell ref="AU17:AY17"/>
    <mergeCell ref="U17:AG17"/>
    <mergeCell ref="AQ16:AT16"/>
    <mergeCell ref="AU16:AY16"/>
    <mergeCell ref="AH16:AL16"/>
    <mergeCell ref="U16:AG16"/>
    <mergeCell ref="U20:AG20"/>
    <mergeCell ref="U21:AG21"/>
    <mergeCell ref="AH21:AL21"/>
    <mergeCell ref="U18:AG18"/>
    <mergeCell ref="U19:AG19"/>
    <mergeCell ref="E20:T20"/>
    <mergeCell ref="B14:AT14"/>
    <mergeCell ref="Y52:AC52"/>
    <mergeCell ref="O53:Q53"/>
    <mergeCell ref="B52:D52"/>
    <mergeCell ref="E52:K52"/>
    <mergeCell ref="M52:Q52"/>
    <mergeCell ref="S52:W52"/>
    <mergeCell ref="AE52:AI52"/>
    <mergeCell ref="AJ52:AN52"/>
    <mergeCell ref="S53:T53"/>
    <mergeCell ref="U53:W53"/>
    <mergeCell ref="AE53:AI53"/>
    <mergeCell ref="AJ53:AN53"/>
    <mergeCell ref="AD50:AD53"/>
    <mergeCell ref="M51:AC51"/>
    <mergeCell ref="E50:K50"/>
    <mergeCell ref="AO53:AS53"/>
    <mergeCell ref="Y53:Z53"/>
    <mergeCell ref="AA53:AC53"/>
    <mergeCell ref="AD54:AD55"/>
    <mergeCell ref="O54:Q55"/>
    <mergeCell ref="S54:T55"/>
    <mergeCell ref="U54:W55"/>
    <mergeCell ref="Y54:Z55"/>
    <mergeCell ref="AA54:AC55"/>
    <mergeCell ref="AJ54:AN54"/>
    <mergeCell ref="AT55:AY55"/>
    <mergeCell ref="AE55:AI55"/>
    <mergeCell ref="AJ55:AN55"/>
    <mergeCell ref="AO55:AS55"/>
    <mergeCell ref="AT54:AY54"/>
    <mergeCell ref="AO54:AS54"/>
    <mergeCell ref="AE54:AI54"/>
    <mergeCell ref="R54:R55"/>
    <mergeCell ref="X54:X55"/>
    <mergeCell ref="B94:T94"/>
    <mergeCell ref="W94:X94"/>
    <mergeCell ref="U94:V94"/>
    <mergeCell ref="AT94:AY94"/>
    <mergeCell ref="AE94:AI94"/>
    <mergeCell ref="AJ94:AN94"/>
    <mergeCell ref="AO94:AS94"/>
    <mergeCell ref="AA94:AD94"/>
    <mergeCell ref="B95:T95"/>
    <mergeCell ref="U95:V95"/>
    <mergeCell ref="W95:X95"/>
    <mergeCell ref="Y95:Z95"/>
    <mergeCell ref="AE95:AI95"/>
    <mergeCell ref="AJ95:AN95"/>
    <mergeCell ref="AO95:AS95"/>
    <mergeCell ref="AA95:AD95"/>
    <mergeCell ref="AT95:AY95"/>
    <mergeCell ref="Y94:Z94"/>
    <mergeCell ref="AJ56:AN56"/>
    <mergeCell ref="AD56:AD57"/>
    <mergeCell ref="AO56:AS56"/>
    <mergeCell ref="AT56:AY56"/>
    <mergeCell ref="AE57:AI57"/>
    <mergeCell ref="AJ57:AN57"/>
    <mergeCell ref="AO57:AS57"/>
    <mergeCell ref="AT57:AY57"/>
    <mergeCell ref="L56:L57"/>
    <mergeCell ref="R56:R57"/>
    <mergeCell ref="X56:X57"/>
    <mergeCell ref="M56:N57"/>
    <mergeCell ref="O56:Q57"/>
    <mergeCell ref="S56:T57"/>
    <mergeCell ref="U56:W57"/>
    <mergeCell ref="Y56:Z57"/>
    <mergeCell ref="AA56:AC57"/>
    <mergeCell ref="AE56:AI56"/>
    <mergeCell ref="M54:N55"/>
    <mergeCell ref="B58:D59"/>
    <mergeCell ref="E58:F59"/>
    <mergeCell ref="G58:K59"/>
    <mergeCell ref="L58:L59"/>
    <mergeCell ref="M58:N59"/>
    <mergeCell ref="O58:Q59"/>
    <mergeCell ref="R58:R59"/>
    <mergeCell ref="S58:T59"/>
    <mergeCell ref="B56:D57"/>
    <mergeCell ref="E56:F57"/>
    <mergeCell ref="G56:K57"/>
    <mergeCell ref="B54:D55"/>
    <mergeCell ref="E54:F55"/>
    <mergeCell ref="G54:K55"/>
    <mergeCell ref="L54:L55"/>
    <mergeCell ref="U58:W59"/>
    <mergeCell ref="X58:X59"/>
    <mergeCell ref="Y58:Z59"/>
    <mergeCell ref="AA58:AC59"/>
    <mergeCell ref="AJ58:AN58"/>
    <mergeCell ref="AO58:AS58"/>
    <mergeCell ref="AT58:AY58"/>
    <mergeCell ref="AE59:AI59"/>
    <mergeCell ref="AJ59:AN59"/>
    <mergeCell ref="AO59:AS59"/>
    <mergeCell ref="AT59:AY59"/>
    <mergeCell ref="AD58:AD59"/>
    <mergeCell ref="AE58:AI58"/>
    <mergeCell ref="B60:D61"/>
    <mergeCell ref="E60:F61"/>
    <mergeCell ref="G60:K61"/>
    <mergeCell ref="L60:L61"/>
    <mergeCell ref="M60:N61"/>
    <mergeCell ref="O60:Q61"/>
    <mergeCell ref="R60:R61"/>
    <mergeCell ref="S60:T61"/>
    <mergeCell ref="U60:W61"/>
    <mergeCell ref="X60:X61"/>
    <mergeCell ref="Y60:Z61"/>
    <mergeCell ref="AA60:AC61"/>
    <mergeCell ref="AJ60:AN60"/>
    <mergeCell ref="AO60:AS60"/>
    <mergeCell ref="AT60:AY60"/>
    <mergeCell ref="AE61:AI61"/>
    <mergeCell ref="AJ61:AN61"/>
    <mergeCell ref="AO61:AS61"/>
    <mergeCell ref="AT61:AY61"/>
    <mergeCell ref="AD60:AD61"/>
    <mergeCell ref="AE60:AI60"/>
    <mergeCell ref="B62:D63"/>
    <mergeCell ref="E62:F63"/>
    <mergeCell ref="G62:K63"/>
    <mergeCell ref="L62:L63"/>
    <mergeCell ref="M62:N63"/>
    <mergeCell ref="O62:Q63"/>
    <mergeCell ref="R62:R63"/>
    <mergeCell ref="S62:T63"/>
    <mergeCell ref="U62:W63"/>
    <mergeCell ref="X62:X63"/>
    <mergeCell ref="Y62:Z63"/>
    <mergeCell ref="AA62:AC63"/>
    <mergeCell ref="AJ62:AN62"/>
    <mergeCell ref="AO62:AS62"/>
    <mergeCell ref="AT62:AY62"/>
    <mergeCell ref="AE63:AI63"/>
    <mergeCell ref="AJ63:AN63"/>
    <mergeCell ref="AO63:AS63"/>
    <mergeCell ref="AT63:AY63"/>
    <mergeCell ref="AD62:AD63"/>
    <mergeCell ref="AE62:AI62"/>
    <mergeCell ref="B64:D65"/>
    <mergeCell ref="E64:F65"/>
    <mergeCell ref="G64:K65"/>
    <mergeCell ref="L64:L65"/>
    <mergeCell ref="M64:N65"/>
    <mergeCell ref="O64:Q65"/>
    <mergeCell ref="R64:R65"/>
    <mergeCell ref="S64:T65"/>
    <mergeCell ref="U64:W65"/>
    <mergeCell ref="X64:X65"/>
    <mergeCell ref="Y64:Z65"/>
    <mergeCell ref="AA64:AC65"/>
    <mergeCell ref="AJ64:AN64"/>
    <mergeCell ref="AO64:AS64"/>
    <mergeCell ref="AT64:AY64"/>
    <mergeCell ref="AE65:AI65"/>
    <mergeCell ref="AJ65:AN65"/>
    <mergeCell ref="AO65:AS65"/>
    <mergeCell ref="AT65:AY65"/>
    <mergeCell ref="AD64:AD65"/>
    <mergeCell ref="AE64:AI64"/>
    <mergeCell ref="B66:D67"/>
    <mergeCell ref="E66:F67"/>
    <mergeCell ref="G66:K67"/>
    <mergeCell ref="L66:L67"/>
    <mergeCell ref="M66:N67"/>
    <mergeCell ref="O66:Q67"/>
    <mergeCell ref="R66:R67"/>
    <mergeCell ref="S66:T67"/>
    <mergeCell ref="U66:W67"/>
    <mergeCell ref="X66:X67"/>
    <mergeCell ref="Y66:Z67"/>
    <mergeCell ref="AA66:AC67"/>
    <mergeCell ref="AJ66:AN66"/>
    <mergeCell ref="AO66:AS66"/>
    <mergeCell ref="AT66:AY66"/>
    <mergeCell ref="AE67:AI67"/>
    <mergeCell ref="AJ67:AN67"/>
    <mergeCell ref="AO67:AS67"/>
    <mergeCell ref="AT67:AY67"/>
    <mergeCell ref="AD66:AD67"/>
    <mergeCell ref="AE66:AI66"/>
    <mergeCell ref="B68:D69"/>
    <mergeCell ref="E68:F69"/>
    <mergeCell ref="G68:K69"/>
    <mergeCell ref="L68:L69"/>
    <mergeCell ref="M68:N69"/>
    <mergeCell ref="O68:Q69"/>
    <mergeCell ref="R68:R69"/>
    <mergeCell ref="S68:T69"/>
    <mergeCell ref="U68:W69"/>
    <mergeCell ref="X68:X69"/>
    <mergeCell ref="Y68:Z69"/>
    <mergeCell ref="AA68:AC69"/>
    <mergeCell ref="AJ68:AN68"/>
    <mergeCell ref="AO68:AS68"/>
    <mergeCell ref="AT68:AY68"/>
    <mergeCell ref="AE69:AI69"/>
    <mergeCell ref="AJ69:AN69"/>
    <mergeCell ref="AO69:AS69"/>
    <mergeCell ref="AT69:AY69"/>
    <mergeCell ref="AD68:AD69"/>
    <mergeCell ref="AE68:AI68"/>
    <mergeCell ref="B70:D71"/>
    <mergeCell ref="E70:F71"/>
    <mergeCell ref="G70:K71"/>
    <mergeCell ref="L70:L71"/>
    <mergeCell ref="M70:N71"/>
    <mergeCell ref="O70:Q71"/>
    <mergeCell ref="R70:R71"/>
    <mergeCell ref="S70:T71"/>
    <mergeCell ref="U70:W71"/>
    <mergeCell ref="X70:X71"/>
    <mergeCell ref="Y70:Z71"/>
    <mergeCell ref="AA70:AC71"/>
    <mergeCell ref="AJ70:AN70"/>
    <mergeCell ref="AO70:AS70"/>
    <mergeCell ref="AT70:AY70"/>
    <mergeCell ref="AE71:AI71"/>
    <mergeCell ref="AJ71:AN71"/>
    <mergeCell ref="AO71:AS71"/>
    <mergeCell ref="AT71:AY71"/>
    <mergeCell ref="AD70:AD71"/>
    <mergeCell ref="AE70:AI70"/>
    <mergeCell ref="B72:D73"/>
    <mergeCell ref="E72:F73"/>
    <mergeCell ref="G72:K73"/>
    <mergeCell ref="L72:L73"/>
    <mergeCell ref="M72:N73"/>
    <mergeCell ref="O72:Q73"/>
    <mergeCell ref="R72:R73"/>
    <mergeCell ref="S72:T73"/>
    <mergeCell ref="U72:W73"/>
    <mergeCell ref="X72:X73"/>
    <mergeCell ref="Y72:Z73"/>
    <mergeCell ref="AA72:AC73"/>
    <mergeCell ref="AE72:AI72"/>
    <mergeCell ref="AJ72:AN72"/>
    <mergeCell ref="AO72:AS72"/>
    <mergeCell ref="AT72:AY72"/>
    <mergeCell ref="AE73:AI73"/>
    <mergeCell ref="AJ73:AN73"/>
    <mergeCell ref="AO73:AS73"/>
    <mergeCell ref="AT73:AY73"/>
    <mergeCell ref="AD72:AD73"/>
    <mergeCell ref="B74:D75"/>
    <mergeCell ref="E74:F75"/>
    <mergeCell ref="G74:K75"/>
    <mergeCell ref="L74:L75"/>
    <mergeCell ref="M74:N75"/>
    <mergeCell ref="O74:Q75"/>
    <mergeCell ref="R74:R75"/>
    <mergeCell ref="S74:T75"/>
    <mergeCell ref="U74:W75"/>
    <mergeCell ref="X74:X75"/>
    <mergeCell ref="Y74:Z75"/>
    <mergeCell ref="AA74:AC75"/>
    <mergeCell ref="AD74:AD75"/>
    <mergeCell ref="AE74:AI74"/>
    <mergeCell ref="AJ74:AN74"/>
    <mergeCell ref="AO74:AS74"/>
    <mergeCell ref="AT74:AY74"/>
    <mergeCell ref="AE75:AI75"/>
    <mergeCell ref="AJ75:AN75"/>
    <mergeCell ref="AO75:AS75"/>
    <mergeCell ref="AT75:AY75"/>
    <mergeCell ref="B76:D77"/>
    <mergeCell ref="E76:F77"/>
    <mergeCell ref="G76:K77"/>
    <mergeCell ref="L76:L77"/>
    <mergeCell ref="M76:N77"/>
    <mergeCell ref="O76:Q77"/>
    <mergeCell ref="R76:R77"/>
    <mergeCell ref="S76:T77"/>
    <mergeCell ref="U76:W77"/>
    <mergeCell ref="X76:X77"/>
    <mergeCell ref="Y76:Z77"/>
    <mergeCell ref="AA76:AC77"/>
    <mergeCell ref="AD76:AD77"/>
    <mergeCell ref="AE76:AI76"/>
    <mergeCell ref="AJ76:AN76"/>
    <mergeCell ref="AO76:AS76"/>
    <mergeCell ref="AT76:AY76"/>
    <mergeCell ref="AE77:AI77"/>
    <mergeCell ref="AJ77:AN77"/>
    <mergeCell ref="AO77:AS77"/>
    <mergeCell ref="AT77:AY77"/>
    <mergeCell ref="B78:D79"/>
    <mergeCell ref="E78:F79"/>
    <mergeCell ref="G78:K79"/>
    <mergeCell ref="L78:L79"/>
    <mergeCell ref="M78:N79"/>
    <mergeCell ref="O78:Q79"/>
    <mergeCell ref="R78:R79"/>
    <mergeCell ref="S78:T79"/>
    <mergeCell ref="U78:W79"/>
    <mergeCell ref="X78:X79"/>
    <mergeCell ref="Y78:Z79"/>
    <mergeCell ref="AA78:AC79"/>
    <mergeCell ref="AD78:AD79"/>
    <mergeCell ref="AE78:AI78"/>
    <mergeCell ref="AJ78:AN78"/>
    <mergeCell ref="AO78:AS78"/>
    <mergeCell ref="AT78:AY78"/>
    <mergeCell ref="AE79:AI79"/>
    <mergeCell ref="AJ79:AN79"/>
    <mergeCell ref="AO79:AS79"/>
    <mergeCell ref="AT79:AY79"/>
    <mergeCell ref="B80:D81"/>
    <mergeCell ref="E80:F81"/>
    <mergeCell ref="G80:K81"/>
    <mergeCell ref="L80:L81"/>
    <mergeCell ref="M80:N81"/>
    <mergeCell ref="O80:Q81"/>
    <mergeCell ref="R80:R81"/>
    <mergeCell ref="S80:T81"/>
    <mergeCell ref="U80:W81"/>
    <mergeCell ref="X80:X81"/>
    <mergeCell ref="Y80:Z81"/>
    <mergeCell ref="AA80:AC81"/>
    <mergeCell ref="AD80:AD81"/>
    <mergeCell ref="AE80:AI80"/>
    <mergeCell ref="AJ80:AN80"/>
    <mergeCell ref="AO80:AS80"/>
    <mergeCell ref="AT80:AY80"/>
    <mergeCell ref="AE81:AI81"/>
    <mergeCell ref="AJ81:AN81"/>
    <mergeCell ref="AO81:AS81"/>
    <mergeCell ref="AT81:AY81"/>
    <mergeCell ref="B82:D83"/>
    <mergeCell ref="E82:F83"/>
    <mergeCell ref="G82:K83"/>
    <mergeCell ref="L82:L83"/>
    <mergeCell ref="M82:N83"/>
    <mergeCell ref="O82:Q83"/>
    <mergeCell ref="R82:R83"/>
    <mergeCell ref="S82:T83"/>
    <mergeCell ref="U82:W83"/>
    <mergeCell ref="X82:X83"/>
    <mergeCell ref="Y82:Z83"/>
    <mergeCell ref="AA82:AC83"/>
    <mergeCell ref="AD82:AD83"/>
    <mergeCell ref="AE82:AI82"/>
    <mergeCell ref="AJ82:AN82"/>
    <mergeCell ref="AO82:AS82"/>
    <mergeCell ref="AT82:AY82"/>
    <mergeCell ref="AE83:AI83"/>
    <mergeCell ref="AJ83:AN83"/>
    <mergeCell ref="AO83:AS83"/>
    <mergeCell ref="AT83:AY83"/>
    <mergeCell ref="B84:D85"/>
    <mergeCell ref="E84:F85"/>
    <mergeCell ref="G84:K85"/>
    <mergeCell ref="L84:L85"/>
    <mergeCell ref="M84:N85"/>
    <mergeCell ref="O84:Q85"/>
    <mergeCell ref="R84:R85"/>
    <mergeCell ref="S84:T85"/>
    <mergeCell ref="U84:W85"/>
    <mergeCell ref="X84:X85"/>
    <mergeCell ref="Y84:Z85"/>
    <mergeCell ref="AA84:AC85"/>
    <mergeCell ref="AD84:AD85"/>
    <mergeCell ref="AE84:AI84"/>
    <mergeCell ref="AJ84:AN84"/>
    <mergeCell ref="AO84:AS84"/>
    <mergeCell ref="AT84:AY84"/>
    <mergeCell ref="AE85:AI85"/>
    <mergeCell ref="AJ85:AN85"/>
    <mergeCell ref="AO85:AS85"/>
    <mergeCell ref="AT85:AY85"/>
    <mergeCell ref="B86:D87"/>
    <mergeCell ref="E86:F87"/>
    <mergeCell ref="G86:K87"/>
    <mergeCell ref="L86:L87"/>
    <mergeCell ref="M86:N87"/>
    <mergeCell ref="O86:Q87"/>
    <mergeCell ref="R86:R87"/>
    <mergeCell ref="S86:T87"/>
    <mergeCell ref="U86:W87"/>
    <mergeCell ref="X86:X87"/>
    <mergeCell ref="Y86:Z87"/>
    <mergeCell ref="AA86:AC87"/>
    <mergeCell ref="AD86:AD87"/>
    <mergeCell ref="AE86:AI86"/>
    <mergeCell ref="AJ86:AN86"/>
    <mergeCell ref="AO86:AS86"/>
    <mergeCell ref="AT86:AY86"/>
    <mergeCell ref="AE87:AI87"/>
    <mergeCell ref="AJ87:AN87"/>
    <mergeCell ref="AO87:AS87"/>
    <mergeCell ref="AT87:AY87"/>
    <mergeCell ref="B88:D89"/>
    <mergeCell ref="E88:F89"/>
    <mergeCell ref="G88:K89"/>
    <mergeCell ref="L88:L89"/>
    <mergeCell ref="M88:N89"/>
    <mergeCell ref="O88:Q89"/>
    <mergeCell ref="R88:R89"/>
    <mergeCell ref="S88:T89"/>
    <mergeCell ref="U88:W89"/>
    <mergeCell ref="X88:X89"/>
    <mergeCell ref="Y88:Z89"/>
    <mergeCell ref="AA88:AC89"/>
    <mergeCell ref="AD88:AD89"/>
    <mergeCell ref="AE88:AI88"/>
    <mergeCell ref="AJ88:AN88"/>
    <mergeCell ref="AO88:AS88"/>
    <mergeCell ref="AT88:AY88"/>
    <mergeCell ref="AE89:AI89"/>
    <mergeCell ref="AJ89:AN89"/>
    <mergeCell ref="AO89:AS89"/>
    <mergeCell ref="AT89:AY89"/>
    <mergeCell ref="AJ90:AN90"/>
    <mergeCell ref="AO90:AS90"/>
    <mergeCell ref="AT90:AY90"/>
    <mergeCell ref="AE91:AI91"/>
    <mergeCell ref="AJ91:AN91"/>
    <mergeCell ref="AO91:AS91"/>
    <mergeCell ref="AT91:AY91"/>
    <mergeCell ref="B90:D91"/>
    <mergeCell ref="E90:F91"/>
    <mergeCell ref="G90:K91"/>
    <mergeCell ref="L90:L91"/>
    <mergeCell ref="M90:N91"/>
    <mergeCell ref="O90:Q91"/>
    <mergeCell ref="R90:R91"/>
    <mergeCell ref="S90:T91"/>
    <mergeCell ref="U90:W91"/>
    <mergeCell ref="O92:Q93"/>
    <mergeCell ref="R92:R93"/>
    <mergeCell ref="S92:T93"/>
    <mergeCell ref="U92:W93"/>
    <mergeCell ref="X90:X91"/>
    <mergeCell ref="Y90:Z91"/>
    <mergeCell ref="AA90:AC91"/>
    <mergeCell ref="AD90:AD91"/>
    <mergeCell ref="AE90:AI90"/>
    <mergeCell ref="B92:D93"/>
    <mergeCell ref="E92:F93"/>
    <mergeCell ref="M97:Q97"/>
    <mergeCell ref="S97:W97"/>
    <mergeCell ref="Y97:AC97"/>
    <mergeCell ref="AE97:AI97"/>
    <mergeCell ref="AO93:AS93"/>
    <mergeCell ref="AU20:AY20"/>
    <mergeCell ref="AU21:AY21"/>
    <mergeCell ref="AU22:AY22"/>
    <mergeCell ref="X92:X93"/>
    <mergeCell ref="Y92:Z93"/>
    <mergeCell ref="AA92:AC93"/>
    <mergeCell ref="AT93:AY93"/>
    <mergeCell ref="AD92:AD93"/>
    <mergeCell ref="AE92:AI92"/>
    <mergeCell ref="AJ92:AN92"/>
    <mergeCell ref="AO92:AS92"/>
    <mergeCell ref="AT92:AY92"/>
    <mergeCell ref="AE93:AI93"/>
    <mergeCell ref="AJ93:AN93"/>
    <mergeCell ref="G92:K93"/>
    <mergeCell ref="L92:L93"/>
    <mergeCell ref="M92:N93"/>
  </mergeCells>
  <phoneticPr fontId="7" type="noConversion"/>
  <dataValidations count="79">
    <dataValidation type="decimal" allowBlank="1" showInputMessage="1" showErrorMessage="1" promptTitle="Angabe zum Wechselrichtertyp 1" prompt="Hier bitte die Nennleistung des 1. Wechselrichtertypes eingeben!" sqref="AM18:AP18">
      <formula1>1</formula1>
      <formula2>999</formula2>
    </dataValidation>
    <dataValidation type="decimal" allowBlank="1" showInputMessage="1" showErrorMessage="1" promptTitle="Angabe zum Wechselrichtertyp 4" prompt="Hier bitte die Nennleistung des 4. Wechselrichtertypes eingeben!" sqref="AM21:AP21">
      <formula1>1</formula1>
      <formula2>999</formula2>
    </dataValidation>
    <dataValidation type="decimal" allowBlank="1" showInputMessage="1" showErrorMessage="1" promptTitle="Angabe zum Wechselrichtertyp 3" prompt="Hier bitte die Nennleistung des 3. Wechselrichtertypes eingeben!" sqref="AM20:AP20">
      <formula1>1</formula1>
      <formula2>999</formula2>
    </dataValidation>
    <dataValidation type="decimal" allowBlank="1" showInputMessage="1" showErrorMessage="1" promptTitle="Angabe zum Wechselrichtertyp 2" prompt="Hier bitte die Nennleistung des 2. Wechselrichtertypes eingeben!" sqref="AM19:AP19">
      <formula1>1</formula1>
      <formula2>999</formula2>
    </dataValidation>
    <dataValidation type="whole" allowBlank="1" showInputMessage="1" showErrorMessage="1" promptTitle="Angabe zum Wechselrichtertyp 1" prompt="Hier bitte die Anzahl der Wechselrichter vom 1. Typ eingeben!" sqref="AQ18:AT18">
      <formula1>1</formula1>
      <formula2>999</formula2>
    </dataValidation>
    <dataValidation type="whole" allowBlank="1" showInputMessage="1" showErrorMessage="1" promptTitle="Angabe zum Wechselrichtertyp 2" prompt="Hier bitte die Anzahl der Wechselrichter vom 2. Typ eingeben!" sqref="AQ19:AT19">
      <formula1>1</formula1>
      <formula2>999</formula2>
    </dataValidation>
    <dataValidation type="whole" allowBlank="1" showInputMessage="1" showErrorMessage="1" promptTitle="Angabe zum Wechselrichtertyp 3" prompt="Hier bitte die Anzahl der Wechselrichter vom 3. Typ eingeben!" sqref="AQ20:AT20">
      <formula1>1</formula1>
      <formula2>999</formula2>
    </dataValidation>
    <dataValidation type="whole" allowBlank="1" showInputMessage="1" showErrorMessage="1" promptTitle="Angabe zum Wechselrichtertyp 4" prompt="Hier bitte die Anzahl der Wechselrichter vom 4. Typ eingeben!" sqref="AQ21:AT21">
      <formula1>1</formula1>
      <formula2>999</formula2>
    </dataValidation>
    <dataValidation type="whole" allowBlank="1" showInputMessage="1" showErrorMessage="1" promptTitle="Angabe zum Modultyp 1" prompt="Hier bitte die Nennleistung des 1. Modultypes eingeben!" sqref="AN10:AP10">
      <formula1>1</formula1>
      <formula2>999</formula2>
    </dataValidation>
    <dataValidation type="whole" allowBlank="1" showInputMessage="1" showErrorMessage="1" promptTitle="Angabe zum Modultyp 2" prompt="Hier bitte die Nennleistung des 2. Modultypes eingeben!" sqref="AN11:AP11">
      <formula1>1</formula1>
      <formula2>999</formula2>
    </dataValidation>
    <dataValidation type="whole" allowBlank="1" showInputMessage="1" showErrorMessage="1" promptTitle="Angabe zum Modultyp 3" prompt="Hier bitte die Nennleistung des 3. Modultypes eingeben!" sqref="AN12:AP12">
      <formula1>1</formula1>
      <formula2>999</formula2>
    </dataValidation>
    <dataValidation type="whole" allowBlank="1" showInputMessage="1" showErrorMessage="1" promptTitle="Angabe zum Modultyp 4" prompt="Hier bitte die Nennleistung des 4. Modultypes eingeben!" sqref="AN13:AP13">
      <formula1>1</formula1>
      <formula2>999</formula2>
    </dataValidation>
    <dataValidation type="whole" allowBlank="1" showInputMessage="1" showErrorMessage="1" promptTitle="Angabe zum Modultyp 3" prompt="Hier bitte die Anzahl der Module vom 3. Modultyp eingeben!" sqref="AQ12:AT12">
      <formula1>1</formula1>
      <formula2>999</formula2>
    </dataValidation>
    <dataValidation type="whole" allowBlank="1" showInputMessage="1" showErrorMessage="1" promptTitle="Angabe zum Modultyp 4" prompt="Hier bitte die Anzahl der Module vom 4. Modultyp eingeben!" sqref="AQ13:AT13">
      <formula1>1</formula1>
      <formula2>999</formula2>
    </dataValidation>
    <dataValidation type="whole" allowBlank="1" showInputMessage="1" showErrorMessage="1" promptTitle="Angabe zum Modultyp 2" prompt="Hier bitte die Anzahl der Module vom 2. Modultyp eingeben!" sqref="AQ11:AT11">
      <formula1>1</formula1>
      <formula2>999</formula2>
    </dataValidation>
    <dataValidation type="whole" allowBlank="1" showInputMessage="1" showErrorMessage="1" promptTitle="Angabe zum Modultyp 1" prompt="Hier bitte die Anzahl der Module vom 1. Modultyp eingeben!" sqref="AQ10:AT10">
      <formula1>1</formula1>
      <formula2>999</formula2>
    </dataValidation>
    <dataValidation allowBlank="1" showErrorMessage="1" sqref="AJ43 AX2 Z6:AK6 R3:X3 AX3:AZ3 AS3:AU3 AX44:AZ44 AS44:AU44"/>
    <dataValidation type="whole" allowBlank="1" showInputMessage="1" showErrorMessage="1" sqref="U54 AA92 O92 U92 AA90 O90 U90 AA88 O88 U88 AA86 O86 U86 AA84 O84 U84 AA82 O82 U82 AA80 O80 U80 AA78 O78 U78 AA76 O76 U76 AA74 O74 U74 AA72 O72 U72 AA70 O70 U70 AA68 O68 U68 AA66 O66 U66 AA64 O64 U64 AA62 O62 U62 AA60 O60 U60 AA58 O58 U58 AA56 O56 U56 AA54 O54">
      <formula1>0</formula1>
      <formula2>9999</formula2>
    </dataValidation>
    <dataValidation type="whole" allowBlank="1" showInputMessage="1" showErrorMessage="1" sqref="M54 Y92 E92 S92 M92 Y90 E90 S90 M90 Y88 E88 S88 M88 Y86 E86 S86 M86 Y84 E84 S84 M84 Y82 E82 S82 M82 Y80 E80 S80 M80 Y78 E78 S78 M78 Y76 E76 S76 M76 Y74 E74 S74 M74 Y72 E72 S72 M72 Y70 E70 S70 M70 Y68 E68 S68 M68 Y66 E66 S66 M66 Y64 E64 S64 M64 Y62 E62 S62 M62 Y60 E60 S60 M60 Y58 E58 S58 M58 Y56 E56 S56 M56 Y54 E54 S54">
      <formula1>1</formula1>
      <formula2>5</formula2>
    </dataValidation>
    <dataValidation type="textLength" operator="lessThan" allowBlank="1" showInputMessage="1" showErrorMessage="1" promptTitle="Angabe zum Modultyp 1" prompt="Hier bitte den Hersteller des 1. Modultypes eingeben!" sqref="E10:T10">
      <formula1>40</formula1>
    </dataValidation>
    <dataValidation type="textLength" operator="lessThan" allowBlank="1" showInputMessage="1" showErrorMessage="1" promptTitle="Angabe zum Modultyp 2" prompt="Hier bitte den Hersteller des 2. Modultypes eingeben!" sqref="E11:T11">
      <formula1>40</formula1>
    </dataValidation>
    <dataValidation type="textLength" operator="lessThan" allowBlank="1" showInputMessage="1" showErrorMessage="1" promptTitle="Angabe zum Modultyp 3" prompt="Hier bitte den Hersteller des 3. Modultypes eingeben!" sqref="E12:T12">
      <formula1>40</formula1>
    </dataValidation>
    <dataValidation type="textLength" operator="lessThan" allowBlank="1" showInputMessage="1" showErrorMessage="1" promptTitle="Angabe zum Modultyp 4" prompt="Hier bitte den Hersteller des 4. Modultypes eingeben!" sqref="E13:T13">
      <formula1>40</formula1>
    </dataValidation>
    <dataValidation type="textLength" operator="lessThanOrEqual" allowBlank="1" showInputMessage="1" showErrorMessage="1" errorTitle="Fehleingabe" error="Bitte max. 30 Zeichen eingeben!" promptTitle="Angabe zum Modultyp 1" prompt="Hier bitte die Typbezeichnung des 1. Modultypes eingeben!" sqref="U10:AG10">
      <formula1>40</formula1>
    </dataValidation>
    <dataValidation type="textLength" operator="lessThanOrEqual" allowBlank="1" showInputMessage="1" showErrorMessage="1" errorTitle="Fehleingabe" error="Bitte max. 30 Zeichen eingeben!" promptTitle="Angabe zum Modultyp 2" prompt="Hier bitte die Typbezeichnung des 2. Modultypes eingeben!" sqref="U11:AG11">
      <formula1>40</formula1>
    </dataValidation>
    <dataValidation type="textLength" operator="lessThanOrEqual" allowBlank="1" showInputMessage="1" showErrorMessage="1" errorTitle="Fehleingabe" error="Bitte max. 30 Zeichen eingeben!" promptTitle="Angabe zum Modultyp 3" prompt="Hier bitte die Typbezeichnung des 3. Modultypes eingeben!" sqref="U12:AG12">
      <formula1>40</formula1>
    </dataValidation>
    <dataValidation type="textLength" operator="lessThanOrEqual" allowBlank="1" showInputMessage="1" showErrorMessage="1" errorTitle="Fehleingabe" error="Bitte max. 30 Zeichen eingeben!" promptTitle="Angabe zum Modultyp 4" prompt="Hier bitte die Typbezeichnung des 4. Modultypes eingeben!" sqref="U13:AG13">
      <formula1>40</formula1>
    </dataValidation>
    <dataValidation type="textLength" operator="lessThan" allowBlank="1" showInputMessage="1" showErrorMessage="1" promptTitle="Angabe zum Wechselrichtertyp 1" prompt="Hier bitte den Hersteller des 1. Wechselrichtertypes eingeben!" sqref="E18:T18">
      <formula1>40</formula1>
    </dataValidation>
    <dataValidation type="textLength" operator="lessThan" allowBlank="1" showInputMessage="1" showErrorMessage="1" promptTitle="Angabe zum Wechselrichtertyp 2" prompt="Hier bitte den Hersteller des 2. Wechselrichtertypes eingeben!" sqref="E19:T19">
      <formula1>40</formula1>
    </dataValidation>
    <dataValidation type="textLength" operator="lessThan" allowBlank="1" showInputMessage="1" showErrorMessage="1" promptTitle="Angabe zum Wechselrichtertyp 3" prompt="Hier bitte den Hersteller des 3. Wechselrichtertypes eingeben!" sqref="E20:T20">
      <formula1>40</formula1>
    </dataValidation>
    <dataValidation type="textLength" operator="lessThan" allowBlank="1" showInputMessage="1" showErrorMessage="1" promptTitle="Angabe zum Wechselrichtertyp 4" prompt="Hier bitte den Hersteller des 4. Wechselrichtertypes eingeben!" sqref="E21:T21">
      <formula1>40</formula1>
    </dataValidation>
    <dataValidation type="textLength" operator="lessThanOrEqual" allowBlank="1" showInputMessage="1" showErrorMessage="1" errorTitle="Fehleingabe" error="Bitte max. 20 Zeichen eingeben!" promptTitle="Angabe zum Wechselrichtertyp 1" prompt="Hier bitte die Typbezeichnung des 1. Wechselrichtertypes eingeben!" sqref="U18:AG18">
      <formula1>30</formula1>
    </dataValidation>
    <dataValidation type="decimal" operator="lessThan" allowBlank="1" showInputMessage="1" showErrorMessage="1" promptTitle="Angabe zum Wechselrichtertyp 1" prompt="Hier bitte ggf. die Pulsfrequenz des 1. Wechselrichtertypes eingeben!" sqref="Z27:AB27">
      <formula1>100</formula1>
    </dataValidation>
    <dataValidation type="decimal" operator="lessThan" allowBlank="1" showInputMessage="1" showErrorMessage="1" promptTitle="Angabe zum Wechselrichtertyp 2" prompt="Hier bitte ggf. die Pulsfrequenz des 2. Wechselrichtertypes eingeben!" sqref="Z28:AB28">
      <formula1>100</formula1>
    </dataValidation>
    <dataValidation type="decimal" operator="lessThan" allowBlank="1" showInputMessage="1" showErrorMessage="1" promptTitle="Angabe zum Wechselrichtertyp 3" prompt="Hier bitte ggf. die Pulsfrequenz des 3. Wechselrichtertypes eingeben!" sqref="Z29:AB29">
      <formula1>100</formula1>
    </dataValidation>
    <dataValidation type="decimal" operator="lessThan" allowBlank="1" showInputMessage="1" showErrorMessage="1" promptTitle="Angabe zum Wechselrichtertyp 4" prompt="Hier bitte ggf. die Pulsfrequenz des 4. Wechselrichtertypes eingeben!" sqref="Z30:AB30">
      <formula1>100</formula1>
    </dataValidation>
    <dataValidation type="whole" operator="lessThan" allowBlank="1" showInputMessage="1" showErrorMessage="1" promptTitle="Angabe zum Wechselrichtertyp 1" prompt="Hier bitte ggf. die Pulszahl des 1. Wechselrichtertypes eingeben!" sqref="AI27:AK27">
      <formula1>100</formula1>
    </dataValidation>
    <dataValidation type="whole" operator="lessThan" allowBlank="1" showInputMessage="1" showErrorMessage="1" promptTitle="Angabe zum Wechselrichtertyp 2" prompt="Hier bitte ggf. die Pulszahl des 2. Wechselrichtertypes eingeben!" sqref="AI28:AK28">
      <formula1>100</formula1>
    </dataValidation>
    <dataValidation type="whole" operator="lessThan" allowBlank="1" showInputMessage="1" showErrorMessage="1" promptTitle="Angabe zum Wechselrichtertyp 3" prompt="Hier bitte ggf. die Pulszahl des 3. Wechselrichtertypes eingeben!" sqref="AI29:AK29">
      <formula1>100</formula1>
    </dataValidation>
    <dataValidation type="whole" operator="lessThan" allowBlank="1" showInputMessage="1" showErrorMessage="1" promptTitle="Angabe zum Wechselrichtertyp 4" prompt="Hier bitte ggf. die Pulszahl des 4. Wechselrichtertypes eingeben!" sqref="AI30:AK30">
      <formula1>100</formula1>
    </dataValidation>
    <dataValidation type="decimal" operator="lessThan" allowBlank="1" showInputMessage="1" showErrorMessage="1" promptTitle="Angabe zum Wechselrichtertyp 1" prompt="Hier bitte den max. Schaltstromfaktor des 1. Wechselrichtertypes aus dem Einheiten-Zertifikat eingeben!" sqref="AV27:AY27">
      <formula1>10</formula1>
    </dataValidation>
    <dataValidation type="decimal" operator="lessThan" allowBlank="1" showInputMessage="1" showErrorMessage="1" promptTitle="Angabe zum Wechselrichtertyp 2" prompt="Hier bitte den max. Schaltstromfaktor des 2. Wechselrichtertypes aus dem Einheiten-Zertifikat eingeben!" sqref="AV28:AY28">
      <formula1>10</formula1>
    </dataValidation>
    <dataValidation type="decimal" operator="lessThan" allowBlank="1" showInputMessage="1" showErrorMessage="1" promptTitle="Angabe zum Wechselrichtertyp 3" prompt="Hier bitte den max. Schaltstromfaktor des 3. Wechselrichtertypes aus dem Einheiten-Zertifikat eingeben!" sqref="AV29:AY29">
      <formula1>10</formula1>
    </dataValidation>
    <dataValidation type="decimal" operator="lessThan" allowBlank="1" showInputMessage="1" showErrorMessage="1" promptTitle="Angabe zum Wechselrichtertyp 4" prompt="Hier bitte den max. Schaltstromfaktor des 4. Wechselrichtertypes aus dem Einheiten-Zertifikat eingeben!" sqref="AV30:AY30">
      <formula1>10</formula1>
    </dataValidation>
    <dataValidation allowBlank="1" showInputMessage="1" showErrorMessage="1" promptTitle="Angaben zum Wechselrichtertyp 1" prompt="Hier bitte für den 1. Wechselrichtertyp die Nummer des erteilten Einheiten-Zertifikats eingeben!" sqref="U34:AI34"/>
    <dataValidation allowBlank="1" showInputMessage="1" showErrorMessage="1" promptTitle="Angaben zum Wechselrichtertyp 2" prompt="Hier bitte für den 2. Wechselrichtertyp die Nummer des erteilten Einheiten-Zertifikats eingeben!" sqref="U35:AI35"/>
    <dataValidation allowBlank="1" showInputMessage="1" showErrorMessage="1" promptTitle="Angaben zum Wechselrichtertyp 3" prompt="Hier bitte für den 3. Wechselrichtertyp die Nummer des erteilten Einheiten-Zertifikats eingeben!" sqref="U36:AI36"/>
    <dataValidation allowBlank="1" showInputMessage="1" showErrorMessage="1" promptTitle="Angaben zum Wechselrichtertyp 4" prompt="Hier bitte für den 4. Wechselrichtertyp die Nummer des erteilten Einheiten-Zertifikats eingeben!" sqref="U37:AI37"/>
    <dataValidation type="decimal" operator="lessThan" allowBlank="1" showInputMessage="1" showErrorMessage="1" promptTitle="Angabe zum Wechselrichtertyp 1" prompt="Hier bitte den Flickerkoeffizienten des 1. Wechselrichtertypes bei Netzimpedanzwinkel 30° aus dem Einheiten-Zertifikat eingeben!" sqref="AK34:AM34">
      <formula1>100</formula1>
    </dataValidation>
    <dataValidation type="decimal" operator="lessThan" allowBlank="1" showInputMessage="1" showErrorMessage="1" promptTitle="Angabe zum Wechselrichtertyp 2" prompt="Hier bitte den Flickerkoeffizienten des 2. Wechselrichtertypes bei Netzimpedanzwinkel 30° aus dem Einheiten-Zertifikat eingeben!" sqref="AK35:AM35">
      <formula1>100</formula1>
    </dataValidation>
    <dataValidation type="decimal" operator="lessThan" allowBlank="1" showInputMessage="1" showErrorMessage="1" promptTitle="Angabe zum Wechselrichtertyp 3" prompt="Hier bitte den Flickerkoeffizienten des 3. Wechselrichtertypes bei Netzimpedanzwinkel 30° aus dem Einheiten-Zertifikat eingeben!" sqref="AK36:AM36">
      <formula1>100</formula1>
    </dataValidation>
    <dataValidation type="decimal" operator="lessThan" allowBlank="1" showInputMessage="1" showErrorMessage="1" promptTitle="Angabe zum Wechselrichtertyp 4" prompt="Hier bitte den Flickerkoeffizienten des 4. Wechselrichtertypes bei Netzimpedanzwinkel 30° aus dem Einheiten-Zertifikat eingeben!" sqref="AK37:AM37">
      <formula1>100</formula1>
    </dataValidation>
    <dataValidation type="decimal" operator="lessThan" allowBlank="1" showInputMessage="1" showErrorMessage="1" promptTitle="Angabe zum Wechselrichtertyp 1" prompt="Hier bitte den Flickerkoeffizienten des 1. Wechselrichtertypes bei Netzimpedanzwinkel 50° aus dem Einheiten-Zertifikat eingeben!" sqref="AO34:AQ34">
      <formula1>100</formula1>
    </dataValidation>
    <dataValidation type="decimal" operator="lessThan" allowBlank="1" showInputMessage="1" showErrorMessage="1" promptTitle="Angabe zum Wechselrichtertyp 2" prompt="Hier bitte den Flickerkoeffizienten des 2. Wechselrichtertypes bei Netzimpedanzwinkel 50° aus dem Einheiten-Zertifikat eingeben!" sqref="AO35:AQ35">
      <formula1>100</formula1>
    </dataValidation>
    <dataValidation type="decimal" operator="lessThan" allowBlank="1" showInputMessage="1" showErrorMessage="1" promptTitle="Angabe zum Wechselrichtertyp 3" prompt="Hier bitte den Flickerkoeffizienten des 3. Wechselrichtertypes bei Netzimpedanzwinkel 50° aus dem Einheiten-Zertifikat eingeben!" sqref="AO36:AQ36">
      <formula1>100</formula1>
    </dataValidation>
    <dataValidation type="decimal" operator="lessThan" allowBlank="1" showInputMessage="1" showErrorMessage="1" promptTitle="Angabe zum Wechselrichtertyp 4" prompt="Hier bitte den Flickerkoeffizienten des 4. Wechselrichtertypes bei Netzimpedanzwinkel 50° aus dem Einheiten-Zertifikat eingeben!" sqref="AO37:AQ37">
      <formula1>100</formula1>
    </dataValidation>
    <dataValidation type="decimal" operator="lessThan" allowBlank="1" showInputMessage="1" showErrorMessage="1" promptTitle="Angabe zum Wechselrichtertyp 1" prompt="Hier bitte den Flickerkoeffizienten des 1. Wechselrichtertypes bei Netzimpedanzwinkel 70° aus dem Einheiten-Zertifikat eingeben!" sqref="AS34:AU34">
      <formula1>100</formula1>
    </dataValidation>
    <dataValidation type="decimal" operator="lessThan" allowBlank="1" showInputMessage="1" showErrorMessage="1" promptTitle="Angabe zum Wechselrichtertyp 2" prompt="Hier bitte den Flickerkoeffizienten des 2. Wechselrichtertypes bei Netzimpedanzwinkel 70° aus dem Einheiten-Zertifikat eingeben!" sqref="AS35:AU35">
      <formula1>100</formula1>
    </dataValidation>
    <dataValidation type="decimal" operator="lessThan" allowBlank="1" showInputMessage="1" showErrorMessage="1" promptTitle="Angabe zum Wechselrichtertyp 3" prompt="Hier bitte den Flickerkoeffizienten des 3. Wechselrichtertypes bei Netzimpedanzwinkel 70° aus dem Einheiten-Zertifikat eingeben!" sqref="AS36:AU36">
      <formula1>100</formula1>
    </dataValidation>
    <dataValidation type="decimal" operator="lessThan" allowBlank="1" showInputMessage="1" showErrorMessage="1" promptTitle="Angabe zum Wechselrichtertyp 4" prompt="Hier bitte den Flickerkoeffizienten des 4. Wechselrichtertypes bei Netzimpedanzwinkel 70° aus dem Einheiten-Zertifikat eingeben!" sqref="AS37:AU37">
      <formula1>100</formula1>
    </dataValidation>
    <dataValidation type="decimal" operator="lessThan" allowBlank="1" showInputMessage="1" showErrorMessage="1" promptTitle="Angabe zum Wechselrichtertyp 1" prompt="Hier bitte den Flickerkoeffizienten des 1. Wechselrichtertypes bei Netzimpedanzwinkel 85° aus dem Einheiten-Zertifikat eingeben!" sqref="AW34:AY34">
      <formula1>100</formula1>
    </dataValidation>
    <dataValidation type="decimal" operator="lessThan" allowBlank="1" showInputMessage="1" showErrorMessage="1" promptTitle="Angabe zum Wechselrichtertyp 2" prompt="Hier bitte den Flickerkoeffizienten des 2. Wechselrichtertypes bei Netzimpedanzwinkel 85° aus dem Einheiten-Zertifikat eingeben!" sqref="AW35:AY35">
      <formula1>100</formula1>
    </dataValidation>
    <dataValidation type="decimal" operator="lessThan" allowBlank="1" showInputMessage="1" showErrorMessage="1" promptTitle="Angabe zum Wechselrichtertyp 3" prompt="Hier bitte den Flickerkoeffizienten des 3. Wechselrichtertypes bei Netzimpedanzwinkel 85° aus dem Einheiten-Zertifikat eingeben!" sqref="AW36:AY36">
      <formula1>100</formula1>
    </dataValidation>
    <dataValidation type="decimal" operator="lessThan" allowBlank="1" showInputMessage="1" showErrorMessage="1" promptTitle="Angabe zum Wechselrichtertyp 4" prompt="Hier bitte den Flickerkoeffizienten des 4. Wechselrichtertypes bei Netzimpedanzwinkel 85° aus dem Einheiten-Zertifikat eingeben!" sqref="AW37:AY37">
      <formula1>100</formula1>
    </dataValidation>
    <dataValidation type="textLength" operator="lessThanOrEqual" allowBlank="1" showInputMessage="1" showErrorMessage="1" errorTitle="Fehleingabe" error="Bitte max. 20 Zeichen eingeben!" promptTitle="Angabe zum Wechselrichtertyp 2" prompt="Hier bitte die Typbezeichnung des 2. Wechselrichtertypes eingeben!" sqref="U19:AG19">
      <formula1>30</formula1>
    </dataValidation>
    <dataValidation type="textLength" operator="lessThanOrEqual" allowBlank="1" showInputMessage="1" showErrorMessage="1" errorTitle="Fehleingabe" error="Bitte max. 20 Zeichen eingeben!" promptTitle="Angabe zum Wechselrichtertyp 3" prompt="Hier bitte die Typbezeichnung des 3. Wechselrichtertypes eingeben!" sqref="U20:AG20">
      <formula1>30</formula1>
    </dataValidation>
    <dataValidation type="textLength" operator="lessThanOrEqual" allowBlank="1" showInputMessage="1" showErrorMessage="1" errorTitle="Fehleingabe" error="Bitte max. 20 Zeichen eingeben!" promptTitle="Angabe zum Wechselrichtertyp 4" prompt="Hier bitte die Typbezeichnung des 4. Wechselrichtertypes eingeben!" sqref="U21:AG21">
      <formula1>30</formula1>
    </dataValidation>
    <dataValidation type="list" allowBlank="1" showInputMessage="1" showErrorMessage="1" promptTitle="Angabe zum Wechselrichtertyp 1" prompt="Hier bitte die Anschlussart des 1. Wechselrichtertypes eingeben!" sqref="AH18:AL18">
      <formula1>"L-N,L-L,L-L-L"</formula1>
    </dataValidation>
    <dataValidation type="list" allowBlank="1" showInputMessage="1" showErrorMessage="1" promptTitle="Angabe zum Wechselrichtertyp 2" prompt="Hier bitte die Anschlussart des 2. Wechselrichtertypes eingeben!" sqref="AH19:AL19">
      <formula1>"L-N,L-L,L-L-L"</formula1>
    </dataValidation>
    <dataValidation type="list" allowBlank="1" showInputMessage="1" showErrorMessage="1" promptTitle="Angabe zum Wechselrichtertyp 3" prompt="Hier bitte die Anschlussart des 3. Wechselrichtertypes eingeben!" sqref="AH20:AL20">
      <formula1>"L-N,L-L,L-L-L"</formula1>
    </dataValidation>
    <dataValidation type="list" allowBlank="1" showInputMessage="1" showErrorMessage="1" promptTitle="Angabe zum Wechselrichtertyp 4" prompt="Hier bitte die Anschlussart des 4. Wechselrichtertypes eingeben!" sqref="AH21:AL21">
      <formula1>"L-N,L-L,L-L-L"</formula1>
    </dataValidation>
    <dataValidation type="decimal" operator="lessThanOrEqual" allowBlank="1" showInputMessage="1" showErrorMessage="1" errorTitle="Fehleingabe" error="Wert max. 100 V!" promptTitle="Angabe zum Modultyp 1" prompt="Hier bitte die STC-Nennspannung des 1. Modultypes eingeben!" sqref="AH10:AJ10">
      <formula1>100</formula1>
    </dataValidation>
    <dataValidation type="decimal" operator="lessThanOrEqual" allowBlank="1" showInputMessage="1" showErrorMessage="1" errorTitle="Fehleingabe" error="Wert max. 100 V!" promptTitle="Angabe zum Modultyp 2" prompt="Hier bitte die STC-Nennspannung des 2. Modultypes eingeben!" sqref="AH11:AJ11">
      <formula1>100</formula1>
    </dataValidation>
    <dataValidation type="decimal" operator="lessThanOrEqual" allowBlank="1" showInputMessage="1" showErrorMessage="1" errorTitle="Fehleingabe" error="Wert max. 100 V!" promptTitle="Angabe zum Modultyp 3" prompt="Hier bitte die STC-Nennspannung des 3. Modultypes eingeben!" sqref="AH12:AJ12">
      <formula1>100</formula1>
    </dataValidation>
    <dataValidation type="decimal" operator="lessThanOrEqual" allowBlank="1" showInputMessage="1" showErrorMessage="1" errorTitle="Fehleingabe" error="Wert max. 100 V!" promptTitle="Angabe zum Modultyp 4" prompt="Hier bitte die STC-Nennspannung des 4. Modultypes eingeben!" sqref="AH13:AJ13">
      <formula1>100</formula1>
    </dataValidation>
    <dataValidation type="decimal" operator="lessThanOrEqual" allowBlank="1" showInputMessage="1" showErrorMessage="1" errorTitle="Fehleingabe" error="Wert max. 100 V!" promptTitle="Angabe zum Modultyp 1" prompt="Hier bitte den STC-Nennstrom des 1. Modultypes eingeben!" sqref="AK10:AM10">
      <formula1>100</formula1>
    </dataValidation>
    <dataValidation type="decimal" operator="lessThanOrEqual" allowBlank="1" showInputMessage="1" showErrorMessage="1" errorTitle="Fehleingabe" error="Wert max. 100 V!" promptTitle="Angabe zum Modultyp 2" prompt="Hier bitte den STC-Nennstrom des 2. Modultypes eingeben!" sqref="AK11:AM11">
      <formula1>100</formula1>
    </dataValidation>
    <dataValidation type="decimal" operator="lessThanOrEqual" allowBlank="1" showInputMessage="1" showErrorMessage="1" errorTitle="Fehleingabe" error="Wert max. 100 V!" promptTitle="Angabe zum Modultyp 3" prompt="Hier bitte den STC-Nennstrom des 3. Modultypes eingeben!" sqref="AK12:AM12">
      <formula1>100</formula1>
    </dataValidation>
    <dataValidation type="decimal" operator="lessThanOrEqual" allowBlank="1" showInputMessage="1" showErrorMessage="1" errorTitle="Fehleingabe" error="Wert max. 100 V!" promptTitle="Angabe zum Modultyp 4" prompt="Hier bitte den STC-Nennstrom des 4. Modultypes eingeben!" sqref="AK13:AM13">
      <formula1>100</formula1>
    </dataValidation>
  </dataValidations>
  <pageMargins left="0.78740157480314965" right="0.59055118110236227" top="0.98425196850393704" bottom="0.39370078740157483" header="0.39370078740157483" footer="0.19685039370078741"/>
  <pageSetup paperSize="9" scale="98" orientation="portrait" r:id="rId2"/>
  <headerFooter alignWithMargins="0">
    <oddHeader>&amp;R&amp;G</oddHeader>
    <oddFooter>&amp;C&amp;9Stand 01/2021&amp;R&amp;"Arial,Kursiv"&amp;9VS: Öffentlich</oddFooter>
  </headerFooter>
  <rowBreaks count="1" manualBreakCount="1">
    <brk id="41" min="1" max="52" man="1"/>
  </rowBreaks>
  <ignoredErrors>
    <ignoredError sqref="AD62 AD63 AD61 AP55:AS55 AD60 AK55:AN55 AD56 AD57 AD58 AD59 AF55:AI55" formula="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383" r:id="rId6" name="Check Box 359">
              <controlPr defaultSize="0" autoFill="0" autoLine="0" autoPict="0">
                <anchor moveWithCells="1">
                  <from>
                    <xdr:col>39</xdr:col>
                    <xdr:colOff>57150</xdr:colOff>
                    <xdr:row>26</xdr:row>
                    <xdr:rowOff>0</xdr:rowOff>
                  </from>
                  <to>
                    <xdr:col>42</xdr:col>
                    <xdr:colOff>19050</xdr:colOff>
                    <xdr:row>27</xdr:row>
                    <xdr:rowOff>0</xdr:rowOff>
                  </to>
                </anchor>
              </controlPr>
            </control>
          </mc:Choice>
        </mc:AlternateContent>
        <mc:AlternateContent xmlns:mc="http://schemas.openxmlformats.org/markup-compatibility/2006">
          <mc:Choice Requires="x14">
            <control shapeId="1384" r:id="rId7" name="Check Box 360">
              <controlPr defaultSize="0" autoFill="0" autoLine="0" autoPict="0">
                <anchor moveWithCells="1">
                  <from>
                    <xdr:col>39</xdr:col>
                    <xdr:colOff>57150</xdr:colOff>
                    <xdr:row>27</xdr:row>
                    <xdr:rowOff>0</xdr:rowOff>
                  </from>
                  <to>
                    <xdr:col>42</xdr:col>
                    <xdr:colOff>19050</xdr:colOff>
                    <xdr:row>28</xdr:row>
                    <xdr:rowOff>0</xdr:rowOff>
                  </to>
                </anchor>
              </controlPr>
            </control>
          </mc:Choice>
        </mc:AlternateContent>
        <mc:AlternateContent xmlns:mc="http://schemas.openxmlformats.org/markup-compatibility/2006">
          <mc:Choice Requires="x14">
            <control shapeId="1385" r:id="rId8" name="Check Box 361">
              <controlPr defaultSize="0" autoFill="0" autoLine="0" autoPict="0">
                <anchor moveWithCells="1">
                  <from>
                    <xdr:col>39</xdr:col>
                    <xdr:colOff>57150</xdr:colOff>
                    <xdr:row>28</xdr:row>
                    <xdr:rowOff>0</xdr:rowOff>
                  </from>
                  <to>
                    <xdr:col>42</xdr:col>
                    <xdr:colOff>19050</xdr:colOff>
                    <xdr:row>29</xdr:row>
                    <xdr:rowOff>0</xdr:rowOff>
                  </to>
                </anchor>
              </controlPr>
            </control>
          </mc:Choice>
        </mc:AlternateContent>
        <mc:AlternateContent xmlns:mc="http://schemas.openxmlformats.org/markup-compatibility/2006">
          <mc:Choice Requires="x14">
            <control shapeId="1386" r:id="rId9" name="Check Box 362">
              <controlPr defaultSize="0" autoFill="0" autoLine="0" autoPict="0">
                <anchor moveWithCells="1">
                  <from>
                    <xdr:col>39</xdr:col>
                    <xdr:colOff>57150</xdr:colOff>
                    <xdr:row>29</xdr:row>
                    <xdr:rowOff>0</xdr:rowOff>
                  </from>
                  <to>
                    <xdr:col>42</xdr:col>
                    <xdr:colOff>19050</xdr:colOff>
                    <xdr:row>30</xdr:row>
                    <xdr:rowOff>0</xdr:rowOff>
                  </to>
                </anchor>
              </controlPr>
            </control>
          </mc:Choice>
        </mc:AlternateContent>
        <mc:AlternateContent xmlns:mc="http://schemas.openxmlformats.org/markup-compatibility/2006">
          <mc:Choice Requires="x14">
            <control shapeId="1388" r:id="rId10" name="Check Box 364">
              <controlPr defaultSize="0" autoFill="0" autoLine="0" autoPict="0">
                <anchor moveWithCells="1">
                  <from>
                    <xdr:col>43</xdr:col>
                    <xdr:colOff>85725</xdr:colOff>
                    <xdr:row>26</xdr:row>
                    <xdr:rowOff>0</xdr:rowOff>
                  </from>
                  <to>
                    <xdr:col>46</xdr:col>
                    <xdr:colOff>28575</xdr:colOff>
                    <xdr:row>27</xdr:row>
                    <xdr:rowOff>0</xdr:rowOff>
                  </to>
                </anchor>
              </controlPr>
            </control>
          </mc:Choice>
        </mc:AlternateContent>
        <mc:AlternateContent xmlns:mc="http://schemas.openxmlformats.org/markup-compatibility/2006">
          <mc:Choice Requires="x14">
            <control shapeId="1389" r:id="rId11" name="Check Box 365">
              <controlPr defaultSize="0" autoFill="0" autoLine="0" autoPict="0">
                <anchor moveWithCells="1">
                  <from>
                    <xdr:col>43</xdr:col>
                    <xdr:colOff>85725</xdr:colOff>
                    <xdr:row>27</xdr:row>
                    <xdr:rowOff>0</xdr:rowOff>
                  </from>
                  <to>
                    <xdr:col>46</xdr:col>
                    <xdr:colOff>28575</xdr:colOff>
                    <xdr:row>28</xdr:row>
                    <xdr:rowOff>0</xdr:rowOff>
                  </to>
                </anchor>
              </controlPr>
            </control>
          </mc:Choice>
        </mc:AlternateContent>
        <mc:AlternateContent xmlns:mc="http://schemas.openxmlformats.org/markup-compatibility/2006">
          <mc:Choice Requires="x14">
            <control shapeId="1390" r:id="rId12" name="Check Box 366">
              <controlPr defaultSize="0" autoFill="0" autoLine="0" autoPict="0">
                <anchor moveWithCells="1">
                  <from>
                    <xdr:col>43</xdr:col>
                    <xdr:colOff>85725</xdr:colOff>
                    <xdr:row>28</xdr:row>
                    <xdr:rowOff>0</xdr:rowOff>
                  </from>
                  <to>
                    <xdr:col>46</xdr:col>
                    <xdr:colOff>28575</xdr:colOff>
                    <xdr:row>29</xdr:row>
                    <xdr:rowOff>0</xdr:rowOff>
                  </to>
                </anchor>
              </controlPr>
            </control>
          </mc:Choice>
        </mc:AlternateContent>
        <mc:AlternateContent xmlns:mc="http://schemas.openxmlformats.org/markup-compatibility/2006">
          <mc:Choice Requires="x14">
            <control shapeId="1391" r:id="rId13" name="Check Box 367">
              <controlPr defaultSize="0" autoFill="0" autoLine="0" autoPict="0">
                <anchor moveWithCells="1">
                  <from>
                    <xdr:col>43</xdr:col>
                    <xdr:colOff>85725</xdr:colOff>
                    <xdr:row>29</xdr:row>
                    <xdr:rowOff>0</xdr:rowOff>
                  </from>
                  <to>
                    <xdr:col>46</xdr:col>
                    <xdr:colOff>28575</xdr:colOff>
                    <xdr:row>30</xdr:row>
                    <xdr:rowOff>0</xdr:rowOff>
                  </to>
                </anchor>
              </controlPr>
            </control>
          </mc:Choice>
        </mc:AlternateContent>
        <mc:AlternateContent xmlns:mc="http://schemas.openxmlformats.org/markup-compatibility/2006">
          <mc:Choice Requires="x14">
            <control shapeId="1408" r:id="rId14" name="Group Box 384">
              <controlPr defaultSize="0" print="0" autoFill="0" autoPict="0">
                <anchor moveWithCells="1">
                  <from>
                    <xdr:col>10</xdr:col>
                    <xdr:colOff>0</xdr:colOff>
                    <xdr:row>40</xdr:row>
                    <xdr:rowOff>0</xdr:rowOff>
                  </from>
                  <to>
                    <xdr:col>52</xdr:col>
                    <xdr:colOff>0</xdr:colOff>
                    <xdr:row>41</xdr:row>
                    <xdr:rowOff>0</xdr:rowOff>
                  </to>
                </anchor>
              </controlPr>
            </control>
          </mc:Choice>
        </mc:AlternateContent>
        <mc:AlternateContent xmlns:mc="http://schemas.openxmlformats.org/markup-compatibility/2006">
          <mc:Choice Requires="x14">
            <control shapeId="1409" r:id="rId15" name="Option Button 385">
              <controlPr defaultSize="0" autoFill="0" autoLine="0" autoPict="0">
                <anchor moveWithCells="1">
                  <from>
                    <xdr:col>10</xdr:col>
                    <xdr:colOff>9525</xdr:colOff>
                    <xdr:row>40</xdr:row>
                    <xdr:rowOff>38100</xdr:rowOff>
                  </from>
                  <to>
                    <xdr:col>11</xdr:col>
                    <xdr:colOff>104775</xdr:colOff>
                    <xdr:row>40</xdr:row>
                    <xdr:rowOff>257175</xdr:rowOff>
                  </to>
                </anchor>
              </controlPr>
            </control>
          </mc:Choice>
        </mc:AlternateContent>
        <mc:AlternateContent xmlns:mc="http://schemas.openxmlformats.org/markup-compatibility/2006">
          <mc:Choice Requires="x14">
            <control shapeId="1410" r:id="rId16" name="Option Button 386">
              <controlPr defaultSize="0" autoFill="0" autoLine="0" autoPict="0">
                <anchor moveWithCells="1">
                  <from>
                    <xdr:col>21</xdr:col>
                    <xdr:colOff>9525</xdr:colOff>
                    <xdr:row>40</xdr:row>
                    <xdr:rowOff>47625</xdr:rowOff>
                  </from>
                  <to>
                    <xdr:col>22</xdr:col>
                    <xdr:colOff>104775</xdr:colOff>
                    <xdr:row>40</xdr:row>
                    <xdr:rowOff>266700</xdr:rowOff>
                  </to>
                </anchor>
              </controlPr>
            </control>
          </mc:Choice>
        </mc:AlternateContent>
        <mc:AlternateContent xmlns:mc="http://schemas.openxmlformats.org/markup-compatibility/2006">
          <mc:Choice Requires="x14">
            <control shapeId="1411" r:id="rId17" name="Check Box 387">
              <controlPr defaultSize="0" autoFill="0" autoLine="0" autoPict="0">
                <anchor moveWithCells="1">
                  <from>
                    <xdr:col>21</xdr:col>
                    <xdr:colOff>9525</xdr:colOff>
                    <xdr:row>26</xdr:row>
                    <xdr:rowOff>0</xdr:rowOff>
                  </from>
                  <to>
                    <xdr:col>23</xdr:col>
                    <xdr:colOff>85725</xdr:colOff>
                    <xdr:row>27</xdr:row>
                    <xdr:rowOff>0</xdr:rowOff>
                  </to>
                </anchor>
              </controlPr>
            </control>
          </mc:Choice>
        </mc:AlternateContent>
        <mc:AlternateContent xmlns:mc="http://schemas.openxmlformats.org/markup-compatibility/2006">
          <mc:Choice Requires="x14">
            <control shapeId="1412" r:id="rId18" name="Check Box 388">
              <controlPr defaultSize="0" autoFill="0" autoLine="0" autoPict="0">
                <anchor moveWithCells="1">
                  <from>
                    <xdr:col>21</xdr:col>
                    <xdr:colOff>9525</xdr:colOff>
                    <xdr:row>27</xdr:row>
                    <xdr:rowOff>0</xdr:rowOff>
                  </from>
                  <to>
                    <xdr:col>23</xdr:col>
                    <xdr:colOff>85725</xdr:colOff>
                    <xdr:row>28</xdr:row>
                    <xdr:rowOff>0</xdr:rowOff>
                  </to>
                </anchor>
              </controlPr>
            </control>
          </mc:Choice>
        </mc:AlternateContent>
        <mc:AlternateContent xmlns:mc="http://schemas.openxmlformats.org/markup-compatibility/2006">
          <mc:Choice Requires="x14">
            <control shapeId="1413" r:id="rId19" name="Check Box 389">
              <controlPr defaultSize="0" autoFill="0" autoLine="0" autoPict="0">
                <anchor moveWithCells="1">
                  <from>
                    <xdr:col>21</xdr:col>
                    <xdr:colOff>9525</xdr:colOff>
                    <xdr:row>28</xdr:row>
                    <xdr:rowOff>0</xdr:rowOff>
                  </from>
                  <to>
                    <xdr:col>23</xdr:col>
                    <xdr:colOff>85725</xdr:colOff>
                    <xdr:row>29</xdr:row>
                    <xdr:rowOff>0</xdr:rowOff>
                  </to>
                </anchor>
              </controlPr>
            </control>
          </mc:Choice>
        </mc:AlternateContent>
        <mc:AlternateContent xmlns:mc="http://schemas.openxmlformats.org/markup-compatibility/2006">
          <mc:Choice Requires="x14">
            <control shapeId="1414" r:id="rId20" name="Check Box 390">
              <controlPr defaultSize="0" autoFill="0" autoLine="0" autoPict="0">
                <anchor moveWithCells="1">
                  <from>
                    <xdr:col>21</xdr:col>
                    <xdr:colOff>9525</xdr:colOff>
                    <xdr:row>29</xdr:row>
                    <xdr:rowOff>0</xdr:rowOff>
                  </from>
                  <to>
                    <xdr:col>23</xdr:col>
                    <xdr:colOff>85725</xdr:colOff>
                    <xdr:row>30</xdr:row>
                    <xdr:rowOff>0</xdr:rowOff>
                  </to>
                </anchor>
              </controlPr>
            </control>
          </mc:Choice>
        </mc:AlternateContent>
        <mc:AlternateContent xmlns:mc="http://schemas.openxmlformats.org/markup-compatibility/2006">
          <mc:Choice Requires="x14">
            <control shapeId="1415" r:id="rId21" name="Check Box 391">
              <controlPr defaultSize="0" autoFill="0" autoLine="0" autoPict="0">
                <anchor moveWithCells="1">
                  <from>
                    <xdr:col>30</xdr:col>
                    <xdr:colOff>9525</xdr:colOff>
                    <xdr:row>26</xdr:row>
                    <xdr:rowOff>0</xdr:rowOff>
                  </from>
                  <to>
                    <xdr:col>32</xdr:col>
                    <xdr:colOff>85725</xdr:colOff>
                    <xdr:row>27</xdr:row>
                    <xdr:rowOff>0</xdr:rowOff>
                  </to>
                </anchor>
              </controlPr>
            </control>
          </mc:Choice>
        </mc:AlternateContent>
        <mc:AlternateContent xmlns:mc="http://schemas.openxmlformats.org/markup-compatibility/2006">
          <mc:Choice Requires="x14">
            <control shapeId="1416" r:id="rId22" name="Check Box 392">
              <controlPr defaultSize="0" autoFill="0" autoLine="0" autoPict="0">
                <anchor moveWithCells="1">
                  <from>
                    <xdr:col>30</xdr:col>
                    <xdr:colOff>9525</xdr:colOff>
                    <xdr:row>27</xdr:row>
                    <xdr:rowOff>0</xdr:rowOff>
                  </from>
                  <to>
                    <xdr:col>32</xdr:col>
                    <xdr:colOff>85725</xdr:colOff>
                    <xdr:row>28</xdr:row>
                    <xdr:rowOff>0</xdr:rowOff>
                  </to>
                </anchor>
              </controlPr>
            </control>
          </mc:Choice>
        </mc:AlternateContent>
        <mc:AlternateContent xmlns:mc="http://schemas.openxmlformats.org/markup-compatibility/2006">
          <mc:Choice Requires="x14">
            <control shapeId="1417" r:id="rId23" name="Check Box 393">
              <controlPr defaultSize="0" autoFill="0" autoLine="0" autoPict="0">
                <anchor moveWithCells="1">
                  <from>
                    <xdr:col>30</xdr:col>
                    <xdr:colOff>9525</xdr:colOff>
                    <xdr:row>28</xdr:row>
                    <xdr:rowOff>0</xdr:rowOff>
                  </from>
                  <to>
                    <xdr:col>32</xdr:col>
                    <xdr:colOff>85725</xdr:colOff>
                    <xdr:row>29</xdr:row>
                    <xdr:rowOff>0</xdr:rowOff>
                  </to>
                </anchor>
              </controlPr>
            </control>
          </mc:Choice>
        </mc:AlternateContent>
        <mc:AlternateContent xmlns:mc="http://schemas.openxmlformats.org/markup-compatibility/2006">
          <mc:Choice Requires="x14">
            <control shapeId="1418" r:id="rId24" name="Check Box 394">
              <controlPr defaultSize="0" autoFill="0" autoLine="0" autoPict="0">
                <anchor moveWithCells="1">
                  <from>
                    <xdr:col>30</xdr:col>
                    <xdr:colOff>9525</xdr:colOff>
                    <xdr:row>29</xdr:row>
                    <xdr:rowOff>0</xdr:rowOff>
                  </from>
                  <to>
                    <xdr:col>32</xdr:col>
                    <xdr:colOff>85725</xdr:colOff>
                    <xdr:row>30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indexed="15"/>
    <pageSetUpPr autoPageBreaks="0"/>
  </sheetPr>
  <dimension ref="A1:BM60"/>
  <sheetViews>
    <sheetView showGridLines="0" showRowColHeaders="0" showZeros="0" showOutlineSymbols="0" zoomScaleNormal="100" zoomScaleSheetLayoutView="100" workbookViewId="0">
      <selection activeCell="AO43" sqref="AO43:AZ43"/>
    </sheetView>
  </sheetViews>
  <sheetFormatPr baseColWidth="10" defaultRowHeight="12.75" x14ac:dyDescent="0.2"/>
  <cols>
    <col min="1" max="1" width="35.7109375" customWidth="1"/>
    <col min="2" max="44" width="1.7109375" customWidth="1"/>
    <col min="45" max="46" width="1.85546875" customWidth="1"/>
    <col min="47" max="49" width="1.7109375" customWidth="1"/>
    <col min="50" max="51" width="1.85546875" customWidth="1"/>
    <col min="52" max="52" width="1" customWidth="1"/>
    <col min="53" max="53" width="12.28515625" hidden="1" customWidth="1"/>
    <col min="54" max="54" width="61" customWidth="1"/>
    <col min="55" max="55" width="5.7109375" customWidth="1"/>
    <col min="56" max="56" width="5.7109375" style="75" customWidth="1"/>
    <col min="57" max="65" width="5.7109375" customWidth="1"/>
  </cols>
  <sheetData>
    <row r="1" spans="2:63" s="1" customFormat="1" ht="23.25" customHeight="1" x14ac:dyDescent="0.2">
      <c r="B1" s="1438" t="s">
        <v>912</v>
      </c>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39"/>
      <c r="AI1" s="1439"/>
      <c r="AJ1" s="1439"/>
      <c r="AK1" s="1439"/>
      <c r="AL1" s="1439"/>
      <c r="AM1" s="1439"/>
      <c r="AN1" s="1439"/>
      <c r="AO1" s="1439"/>
      <c r="AP1" s="1439"/>
      <c r="AQ1" s="1440"/>
      <c r="AR1" s="1440"/>
      <c r="AS1" s="1440"/>
      <c r="AT1" s="1440"/>
      <c r="AU1" s="1440"/>
      <c r="AV1" s="1440"/>
      <c r="AW1" s="708" t="s">
        <v>82</v>
      </c>
      <c r="AX1" s="634" t="s">
        <v>11</v>
      </c>
      <c r="AY1" s="633">
        <v>2</v>
      </c>
      <c r="AZ1" s="709"/>
      <c r="BD1" s="74"/>
    </row>
    <row r="2" spans="2:63" s="1" customFormat="1" ht="23.25" customHeight="1" thickBot="1" x14ac:dyDescent="0.25">
      <c r="B2" s="2202" t="s">
        <v>187</v>
      </c>
      <c r="C2" s="2203"/>
      <c r="D2" s="2203"/>
      <c r="E2" s="2203"/>
      <c r="F2" s="2203"/>
      <c r="G2" s="2203"/>
      <c r="H2" s="2203"/>
      <c r="I2" s="2203"/>
      <c r="J2" s="2203"/>
      <c r="K2" s="2203"/>
      <c r="L2" s="2203"/>
      <c r="M2" s="2203"/>
      <c r="N2" s="2203"/>
      <c r="O2" s="2203"/>
      <c r="P2" s="2203"/>
      <c r="Q2" s="2203"/>
      <c r="R2" s="2203"/>
      <c r="S2" s="2203"/>
      <c r="T2" s="2203"/>
      <c r="U2" s="2203"/>
      <c r="V2" s="2203"/>
      <c r="W2" s="2203"/>
      <c r="X2" s="2203"/>
      <c r="Y2" s="2203"/>
      <c r="Z2" s="2203"/>
      <c r="AA2" s="2203"/>
      <c r="AB2" s="2203"/>
      <c r="AC2" s="2203"/>
      <c r="AD2" s="2203"/>
      <c r="AE2" s="2203"/>
      <c r="AF2" s="2203"/>
      <c r="AG2" s="2203"/>
      <c r="AH2" s="2203"/>
      <c r="AI2" s="2203"/>
      <c r="AJ2" s="2203"/>
      <c r="AK2" s="2203"/>
      <c r="AL2" s="2203"/>
      <c r="AM2" s="2203"/>
      <c r="AN2" s="2203"/>
      <c r="AO2" s="2203"/>
      <c r="AP2" s="2204"/>
      <c r="AQ2" s="1433" t="s">
        <v>25</v>
      </c>
      <c r="AR2" s="1434"/>
      <c r="AS2" s="1434"/>
      <c r="AT2" s="1434"/>
      <c r="AU2" s="1434"/>
      <c r="AV2" s="1434"/>
      <c r="AW2" s="1434"/>
      <c r="AX2" s="1740">
        <f>Tabelle1!I6</f>
        <v>1</v>
      </c>
      <c r="AY2" s="1740"/>
      <c r="AZ2" s="814"/>
      <c r="BD2" s="74"/>
    </row>
    <row r="3" spans="2:63" s="1" customFormat="1" ht="18" customHeight="1" x14ac:dyDescent="0.2">
      <c r="B3" s="1449" t="s">
        <v>43</v>
      </c>
      <c r="C3" s="1450"/>
      <c r="D3" s="1450"/>
      <c r="E3" s="1450"/>
      <c r="F3" s="1450"/>
      <c r="G3" s="1450"/>
      <c r="H3" s="1450"/>
      <c r="I3" s="1450"/>
      <c r="J3" s="1450"/>
      <c r="K3" s="1450"/>
      <c r="L3" s="1450"/>
      <c r="M3" s="1450"/>
      <c r="N3" s="1450"/>
      <c r="O3" s="1450"/>
      <c r="P3" s="1450"/>
      <c r="Q3" s="732"/>
      <c r="R3" s="1451">
        <f>Tabelle1!C6</f>
        <v>0</v>
      </c>
      <c r="S3" s="1451"/>
      <c r="T3" s="1451"/>
      <c r="U3" s="1451"/>
      <c r="V3" s="1451"/>
      <c r="W3" s="1451"/>
      <c r="X3" s="1452"/>
      <c r="Y3" s="1416" t="s">
        <v>241</v>
      </c>
      <c r="Z3" s="1417"/>
      <c r="AA3" s="1417"/>
      <c r="AB3" s="1417"/>
      <c r="AC3" s="1417"/>
      <c r="AD3" s="1417"/>
      <c r="AE3" s="1417"/>
      <c r="AF3" s="1417"/>
      <c r="AG3" s="1417"/>
      <c r="AH3" s="1417"/>
      <c r="AI3" s="1417"/>
      <c r="AJ3" s="1417"/>
      <c r="AK3" s="1417"/>
      <c r="AL3" s="1417"/>
      <c r="AM3" s="1417"/>
      <c r="AN3" s="1417"/>
      <c r="AO3" s="1417"/>
      <c r="AP3" s="1417"/>
      <c r="AQ3" s="1417"/>
      <c r="AR3" s="1417"/>
      <c r="AS3" s="1238">
        <f>Tabelle1!D6</f>
        <v>0</v>
      </c>
      <c r="AT3" s="1238"/>
      <c r="AU3" s="1238"/>
      <c r="AV3" s="1239"/>
      <c r="AW3" s="843" t="s">
        <v>11</v>
      </c>
      <c r="AX3" s="1425">
        <f>Tabelle1!F6</f>
        <v>0</v>
      </c>
      <c r="AY3" s="1426"/>
      <c r="AZ3" s="1426"/>
      <c r="BA3" s="842"/>
      <c r="BB3" s="841"/>
      <c r="BD3" s="74"/>
    </row>
    <row r="4" spans="2:63" ht="23.25"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228">
        <f>Tabelle1!D3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row>
    <row r="5" spans="2:63" ht="23.25" customHeight="1" x14ac:dyDescent="0.2">
      <c r="B5" s="887"/>
      <c r="C5" s="888"/>
      <c r="D5" s="888"/>
      <c r="E5" s="888"/>
      <c r="F5" s="888"/>
      <c r="G5" s="888"/>
      <c r="H5" s="888"/>
      <c r="I5" s="888"/>
      <c r="J5" s="888"/>
      <c r="K5" s="888"/>
      <c r="L5" s="969"/>
      <c r="M5" s="946" t="s">
        <v>5</v>
      </c>
      <c r="N5" s="947"/>
      <c r="O5" s="947"/>
      <c r="P5" s="947"/>
      <c r="Q5" s="947"/>
      <c r="R5" s="947"/>
      <c r="S5" s="947"/>
      <c r="T5" s="947"/>
      <c r="U5" s="947"/>
      <c r="V5" s="947"/>
      <c r="W5" s="947"/>
      <c r="X5" s="947"/>
      <c r="Y5" s="1227" t="s">
        <v>59</v>
      </c>
      <c r="Z5" s="2201"/>
      <c r="AA5" s="203"/>
      <c r="AB5" s="2200">
        <v>99310</v>
      </c>
      <c r="AC5" s="2200"/>
      <c r="AD5" s="2200"/>
      <c r="AE5" s="2200"/>
      <c r="AF5" s="184"/>
      <c r="AG5" s="1692" t="s">
        <v>0</v>
      </c>
      <c r="AH5" s="1692"/>
      <c r="AI5" s="1692"/>
      <c r="AJ5" s="1692"/>
      <c r="AK5" s="1692"/>
      <c r="AL5" s="1692"/>
      <c r="AM5" s="1692"/>
      <c r="AN5" s="1692"/>
      <c r="AO5" s="1692"/>
      <c r="AP5" s="1692"/>
      <c r="AQ5" s="1692"/>
      <c r="AR5" s="1692"/>
      <c r="AS5" s="1692"/>
      <c r="AT5" s="1692"/>
      <c r="AU5" s="1692"/>
      <c r="AV5" s="1692"/>
      <c r="AW5" s="1692"/>
      <c r="AX5" s="1692"/>
      <c r="AY5" s="1692"/>
      <c r="AZ5" s="2016"/>
    </row>
    <row r="6" spans="2:63" ht="23.25" customHeight="1" x14ac:dyDescent="0.2">
      <c r="B6" s="970"/>
      <c r="C6" s="971"/>
      <c r="D6" s="971"/>
      <c r="E6" s="971"/>
      <c r="F6" s="971"/>
      <c r="G6" s="971"/>
      <c r="H6" s="971"/>
      <c r="I6" s="971"/>
      <c r="J6" s="971"/>
      <c r="K6" s="971"/>
      <c r="L6" s="972"/>
      <c r="M6" s="1979" t="s">
        <v>28</v>
      </c>
      <c r="N6" s="1980"/>
      <c r="O6" s="1980"/>
      <c r="P6" s="1980"/>
      <c r="Q6" s="1980"/>
      <c r="R6" s="1980"/>
      <c r="S6" s="1980"/>
      <c r="T6" s="1980"/>
      <c r="U6" s="1980"/>
      <c r="V6" s="1980"/>
      <c r="W6" s="1980"/>
      <c r="X6" s="1980"/>
      <c r="Y6" s="740"/>
      <c r="Z6" s="1977">
        <f>Tabelle1!H3</f>
        <v>0</v>
      </c>
      <c r="AA6" s="1977"/>
      <c r="AB6" s="1977"/>
      <c r="AC6" s="1977"/>
      <c r="AD6" s="1977"/>
      <c r="AE6" s="1977"/>
      <c r="AF6" s="1977"/>
      <c r="AG6" s="1977"/>
      <c r="AH6" s="1977"/>
      <c r="AI6" s="1977"/>
      <c r="AJ6" s="1977"/>
      <c r="AK6" s="1977"/>
      <c r="AL6" s="741"/>
      <c r="AM6" s="1981">
        <f>Tabelle1!I3</f>
        <v>0</v>
      </c>
      <c r="AN6" s="1981"/>
      <c r="AO6" s="741"/>
      <c r="AP6" s="1977">
        <f>Tabelle1!J3</f>
        <v>0</v>
      </c>
      <c r="AQ6" s="1977"/>
      <c r="AR6" s="1977"/>
      <c r="AS6" s="1977"/>
      <c r="AT6" s="1977"/>
      <c r="AU6" s="1977"/>
      <c r="AV6" s="1977"/>
      <c r="AW6" s="1977"/>
      <c r="AX6" s="1977"/>
      <c r="AY6" s="1977"/>
      <c r="AZ6" s="1978"/>
    </row>
    <row r="7" spans="2:63" ht="20.25" customHeight="1" x14ac:dyDescent="0.2">
      <c r="B7" s="2205" t="s">
        <v>189</v>
      </c>
      <c r="C7" s="2206"/>
      <c r="D7" s="2206"/>
      <c r="E7" s="2206"/>
      <c r="F7" s="2206"/>
      <c r="G7" s="2206"/>
      <c r="H7" s="2206"/>
      <c r="I7" s="2206"/>
      <c r="J7" s="2206"/>
      <c r="K7" s="2206"/>
      <c r="L7" s="2207"/>
      <c r="M7" s="2185" t="s">
        <v>137</v>
      </c>
      <c r="N7" s="2186"/>
      <c r="O7" s="2186"/>
      <c r="P7" s="2187" t="s">
        <v>138</v>
      </c>
      <c r="Q7" s="2188"/>
      <c r="R7" s="2188"/>
      <c r="S7" s="2188"/>
      <c r="T7" s="2188"/>
      <c r="U7" s="2188"/>
      <c r="V7" s="2188"/>
      <c r="W7" s="2188"/>
      <c r="X7" s="2188"/>
      <c r="Y7" s="2181"/>
      <c r="Z7" s="2181"/>
      <c r="AA7" s="2181"/>
      <c r="AB7" s="2181"/>
      <c r="AC7" s="2181"/>
      <c r="AD7" s="2181"/>
      <c r="AE7" s="2181"/>
      <c r="AF7" s="2181"/>
      <c r="AG7" s="2181"/>
      <c r="AH7" s="2181"/>
      <c r="AI7" s="2181"/>
      <c r="AJ7" s="2181"/>
      <c r="AK7" s="2181"/>
      <c r="AL7" s="2181"/>
      <c r="AM7" s="2181"/>
      <c r="AN7" s="2181"/>
      <c r="AO7" s="2181"/>
      <c r="AP7" s="2181"/>
      <c r="AQ7" s="2181"/>
      <c r="AR7" s="2181"/>
      <c r="AS7" s="2181"/>
      <c r="AT7" s="2181"/>
      <c r="AU7" s="2181"/>
      <c r="AV7" s="2181"/>
      <c r="AW7" s="2181"/>
      <c r="AX7" s="2181"/>
      <c r="AY7" s="2181"/>
      <c r="AZ7" s="2182"/>
    </row>
    <row r="8" spans="2:63" ht="23.25" customHeight="1" x14ac:dyDescent="0.2">
      <c r="B8" s="1364" t="s">
        <v>47</v>
      </c>
      <c r="C8" s="1158"/>
      <c r="D8" s="1158"/>
      <c r="E8" s="1158"/>
      <c r="F8" s="1158"/>
      <c r="G8" s="1158"/>
      <c r="H8" s="1158"/>
      <c r="I8" s="1158"/>
      <c r="J8" s="1158"/>
      <c r="K8" s="1158"/>
      <c r="L8" s="1365"/>
      <c r="M8" s="1628"/>
      <c r="N8" s="1629"/>
      <c r="O8" s="1261" t="s">
        <v>328</v>
      </c>
      <c r="P8" s="2195"/>
      <c r="Q8" s="2195"/>
      <c r="R8" s="2195"/>
      <c r="S8" s="2195"/>
      <c r="T8" s="2195"/>
      <c r="U8" s="2195"/>
      <c r="V8" s="2195"/>
      <c r="W8" s="2195"/>
      <c r="X8" s="2195"/>
      <c r="Y8" s="2195"/>
      <c r="Z8" s="2195"/>
      <c r="AA8" s="2195"/>
      <c r="AB8" s="2195"/>
      <c r="AC8" s="2195"/>
      <c r="AD8" s="2195"/>
      <c r="AE8" s="2195"/>
      <c r="AF8" s="2195"/>
      <c r="AG8" s="2195"/>
      <c r="AH8" s="2195"/>
      <c r="AI8" s="2195"/>
      <c r="AJ8" s="2195"/>
      <c r="AK8" s="2195"/>
      <c r="AL8" s="2195"/>
      <c r="AM8" s="2195"/>
      <c r="AN8" s="2195"/>
      <c r="AO8" s="2195"/>
      <c r="AP8" s="2195"/>
      <c r="AQ8" s="2195"/>
      <c r="AR8" s="2196"/>
      <c r="AS8" s="1734"/>
      <c r="AT8" s="1735"/>
      <c r="AU8" s="1735"/>
      <c r="AV8" s="1735"/>
      <c r="AW8" s="1735"/>
      <c r="AX8" s="1735"/>
      <c r="AY8" s="1735"/>
      <c r="AZ8" s="1736"/>
    </row>
    <row r="9" spans="2:63" ht="23.25" customHeight="1" x14ac:dyDescent="0.2">
      <c r="B9" s="1036" t="s">
        <v>52</v>
      </c>
      <c r="C9" s="952" t="s">
        <v>81</v>
      </c>
      <c r="D9" s="952"/>
      <c r="E9" s="952"/>
      <c r="F9" s="952"/>
      <c r="G9" s="952"/>
      <c r="H9" s="952"/>
      <c r="I9" s="952"/>
      <c r="J9" s="952"/>
      <c r="K9" s="952"/>
      <c r="L9" s="953"/>
      <c r="M9" s="1738" t="s">
        <v>48</v>
      </c>
      <c r="N9" s="1739"/>
      <c r="O9" s="1739"/>
      <c r="P9" s="1739"/>
      <c r="Q9" s="1739"/>
      <c r="R9" s="1739"/>
      <c r="S9" s="155"/>
      <c r="T9" s="1739" t="s">
        <v>222</v>
      </c>
      <c r="U9" s="1739"/>
      <c r="V9" s="1739"/>
      <c r="W9" s="1739"/>
      <c r="X9" s="1739"/>
      <c r="Y9" s="1739"/>
      <c r="Z9" s="1739"/>
      <c r="AA9" s="2189"/>
      <c r="AB9" s="2179"/>
      <c r="AC9" s="2180"/>
      <c r="AD9" s="2180"/>
      <c r="AE9" s="2180"/>
      <c r="AF9" s="2180"/>
      <c r="AG9" s="2180"/>
      <c r="AH9" s="2199"/>
      <c r="AI9" s="2199"/>
      <c r="AJ9" s="1210" t="s">
        <v>223</v>
      </c>
      <c r="AK9" s="1210"/>
      <c r="AL9" s="1210"/>
      <c r="AM9" s="1210"/>
      <c r="AN9" s="1210"/>
      <c r="AO9" s="1210"/>
      <c r="AP9" s="1210"/>
      <c r="AQ9" s="1210"/>
      <c r="AR9" s="1598"/>
      <c r="AS9" s="2170"/>
      <c r="AT9" s="2171"/>
      <c r="AU9" s="2171"/>
      <c r="AV9" s="2171"/>
      <c r="AW9" s="2171"/>
      <c r="AX9" s="2171"/>
      <c r="AY9" s="2197"/>
      <c r="AZ9" s="2198"/>
      <c r="BE9" s="41"/>
    </row>
    <row r="10" spans="2:63" ht="23.25" customHeight="1" x14ac:dyDescent="0.2">
      <c r="B10" s="2208"/>
      <c r="C10" s="952"/>
      <c r="D10" s="952"/>
      <c r="E10" s="952"/>
      <c r="F10" s="952"/>
      <c r="G10" s="952"/>
      <c r="H10" s="952"/>
      <c r="I10" s="952"/>
      <c r="J10" s="952"/>
      <c r="K10" s="952"/>
      <c r="L10" s="953"/>
      <c r="M10" s="1738" t="s">
        <v>50</v>
      </c>
      <c r="N10" s="1739"/>
      <c r="O10" s="1739"/>
      <c r="P10" s="1739"/>
      <c r="Q10" s="1739"/>
      <c r="R10" s="1739"/>
      <c r="S10" s="156"/>
      <c r="T10" s="2175" t="s">
        <v>225</v>
      </c>
      <c r="U10" s="2175"/>
      <c r="V10" s="2175"/>
      <c r="W10" s="2175"/>
      <c r="X10" s="2175"/>
      <c r="Y10" s="2175"/>
      <c r="Z10" s="2175"/>
      <c r="AA10" s="2176"/>
      <c r="AB10" s="2192">
        <f>'E.2 Datenblatt EZE = FVA'!AU22</f>
        <v>0</v>
      </c>
      <c r="AC10" s="2193"/>
      <c r="AD10" s="2193"/>
      <c r="AE10" s="2193"/>
      <c r="AF10" s="2193"/>
      <c r="AG10" s="2193"/>
      <c r="AH10" s="2172"/>
      <c r="AI10" s="2172"/>
      <c r="AJ10" s="1210" t="s">
        <v>226</v>
      </c>
      <c r="AK10" s="1210"/>
      <c r="AL10" s="1210"/>
      <c r="AM10" s="1210"/>
      <c r="AN10" s="1210"/>
      <c r="AO10" s="1210"/>
      <c r="AP10" s="1210"/>
      <c r="AQ10" s="1210"/>
      <c r="AR10" s="1598"/>
      <c r="AS10" s="2177">
        <f>'E.2 Datenblatt EZE = FVA'!AU14</f>
        <v>0</v>
      </c>
      <c r="AT10" s="2178"/>
      <c r="AU10" s="2178"/>
      <c r="AV10" s="2178"/>
      <c r="AW10" s="2178"/>
      <c r="AX10" s="2178"/>
      <c r="AY10" s="2210"/>
      <c r="AZ10" s="2211"/>
      <c r="BE10" s="41"/>
    </row>
    <row r="11" spans="2:63" ht="23.25" customHeight="1" x14ac:dyDescent="0.2">
      <c r="B11" s="2208"/>
      <c r="C11" s="952"/>
      <c r="D11" s="952"/>
      <c r="E11" s="952"/>
      <c r="F11" s="952"/>
      <c r="G11" s="952"/>
      <c r="H11" s="952"/>
      <c r="I11" s="952"/>
      <c r="J11" s="952"/>
      <c r="K11" s="952"/>
      <c r="L11" s="953"/>
      <c r="M11" s="1738" t="s">
        <v>49</v>
      </c>
      <c r="N11" s="1739"/>
      <c r="O11" s="1739"/>
      <c r="P11" s="1739"/>
      <c r="Q11" s="1739"/>
      <c r="R11" s="1739"/>
      <c r="S11" s="156"/>
      <c r="T11" s="2175" t="s">
        <v>225</v>
      </c>
      <c r="U11" s="2175"/>
      <c r="V11" s="2175"/>
      <c r="W11" s="2175"/>
      <c r="X11" s="2175"/>
      <c r="Y11" s="2175"/>
      <c r="Z11" s="2175"/>
      <c r="AA11" s="2176"/>
      <c r="AB11" s="2179"/>
      <c r="AC11" s="2180"/>
      <c r="AD11" s="2180"/>
      <c r="AE11" s="2180"/>
      <c r="AF11" s="2180"/>
      <c r="AG11" s="2180"/>
      <c r="AH11" s="2172"/>
      <c r="AI11" s="2172"/>
      <c r="AJ11" s="1210" t="s">
        <v>226</v>
      </c>
      <c r="AK11" s="1210"/>
      <c r="AL11" s="1210"/>
      <c r="AM11" s="1210"/>
      <c r="AN11" s="1210"/>
      <c r="AO11" s="1210"/>
      <c r="AP11" s="1210"/>
      <c r="AQ11" s="1210"/>
      <c r="AR11" s="1598"/>
      <c r="AS11" s="2170"/>
      <c r="AT11" s="2171"/>
      <c r="AU11" s="2171"/>
      <c r="AV11" s="2171"/>
      <c r="AW11" s="2171"/>
      <c r="AX11" s="2171"/>
      <c r="AY11" s="2210"/>
      <c r="AZ11" s="2211"/>
      <c r="BE11" s="41"/>
    </row>
    <row r="12" spans="2:63" ht="23.25" customHeight="1" x14ac:dyDescent="0.2">
      <c r="B12" s="2209"/>
      <c r="C12" s="2254"/>
      <c r="D12" s="2254"/>
      <c r="E12" s="2254"/>
      <c r="F12" s="2254"/>
      <c r="G12" s="2254"/>
      <c r="H12" s="2254"/>
      <c r="I12" s="2254"/>
      <c r="J12" s="2254"/>
      <c r="K12" s="2254"/>
      <c r="L12" s="2255"/>
      <c r="M12" s="2278" t="s">
        <v>51</v>
      </c>
      <c r="N12" s="1739"/>
      <c r="O12" s="1739"/>
      <c r="P12" s="1739"/>
      <c r="Q12" s="1739"/>
      <c r="R12" s="1739"/>
      <c r="S12" s="157"/>
      <c r="T12" s="2174" t="s">
        <v>221</v>
      </c>
      <c r="U12" s="2174"/>
      <c r="V12" s="2174"/>
      <c r="W12" s="2174"/>
      <c r="X12" s="2174"/>
      <c r="Y12" s="2174"/>
      <c r="Z12" s="2174"/>
      <c r="AA12" s="2269"/>
      <c r="AB12" s="2190" t="str">
        <f>IF(AB9+AB10-AB11=0,"",AB9+AB10-AB11)</f>
        <v/>
      </c>
      <c r="AC12" s="2191"/>
      <c r="AD12" s="2191"/>
      <c r="AE12" s="2191"/>
      <c r="AF12" s="2191"/>
      <c r="AG12" s="2191"/>
      <c r="AH12" s="2285"/>
      <c r="AI12" s="2285"/>
      <c r="AJ12" s="2212" t="s">
        <v>224</v>
      </c>
      <c r="AK12" s="2212"/>
      <c r="AL12" s="2212"/>
      <c r="AM12" s="2212"/>
      <c r="AN12" s="2212"/>
      <c r="AO12" s="2212"/>
      <c r="AP12" s="2212"/>
      <c r="AQ12" s="2212"/>
      <c r="AR12" s="2213"/>
      <c r="AS12" s="2190" t="str">
        <f>IF(AS9+AS10-AS11=0,"",AS9+AS10-AS11)</f>
        <v/>
      </c>
      <c r="AT12" s="2191"/>
      <c r="AU12" s="2191"/>
      <c r="AV12" s="2191"/>
      <c r="AW12" s="2191"/>
      <c r="AX12" s="2191"/>
      <c r="AY12" s="2183"/>
      <c r="AZ12" s="2184"/>
    </row>
    <row r="13" spans="2:63" ht="23.25" customHeight="1" x14ac:dyDescent="0.2">
      <c r="B13" s="2173" t="s">
        <v>72</v>
      </c>
      <c r="C13" s="2174"/>
      <c r="D13" s="2174"/>
      <c r="E13" s="2174"/>
      <c r="F13" s="2174"/>
      <c r="G13" s="2174"/>
      <c r="H13" s="2174"/>
      <c r="I13" s="2174"/>
      <c r="J13" s="2174"/>
      <c r="K13" s="2174"/>
      <c r="L13" s="2174"/>
      <c r="M13" s="1844"/>
      <c r="N13" s="1845"/>
      <c r="O13" s="1846" t="s">
        <v>812</v>
      </c>
      <c r="P13" s="1847"/>
      <c r="Q13" s="1847"/>
      <c r="R13" s="1847"/>
      <c r="S13" s="1847"/>
      <c r="T13" s="1847"/>
      <c r="U13" s="1847"/>
      <c r="V13" s="1847"/>
      <c r="W13" s="1847"/>
      <c r="X13" s="1847"/>
      <c r="Y13" s="1547"/>
      <c r="Z13" s="1548"/>
      <c r="AA13" s="1848" t="s">
        <v>898</v>
      </c>
      <c r="AB13" s="1849"/>
      <c r="AC13" s="1547"/>
      <c r="AD13" s="1548"/>
      <c r="AE13" s="1848" t="s">
        <v>899</v>
      </c>
      <c r="AF13" s="1849"/>
      <c r="AG13" s="1547"/>
      <c r="AH13" s="1548"/>
      <c r="AI13" s="1848" t="s">
        <v>900</v>
      </c>
      <c r="AJ13" s="1849"/>
      <c r="AK13" s="1850"/>
      <c r="AL13" s="1850"/>
      <c r="AM13" s="1850"/>
      <c r="AN13" s="1844"/>
      <c r="AO13" s="1845"/>
      <c r="AP13" s="1842" t="s">
        <v>813</v>
      </c>
      <c r="AQ13" s="1843"/>
      <c r="AR13" s="1843"/>
      <c r="AS13" s="1843"/>
      <c r="AT13" s="1843"/>
      <c r="AU13" s="1843"/>
      <c r="AV13" s="1843"/>
      <c r="AW13" s="1843"/>
      <c r="AX13" s="1843"/>
      <c r="AY13" s="1843"/>
      <c r="AZ13" s="714"/>
      <c r="BC13" s="2"/>
      <c r="BD13" s="71"/>
      <c r="BE13" s="71"/>
      <c r="BF13" s="71"/>
      <c r="BG13" s="71"/>
      <c r="BH13" s="71"/>
      <c r="BI13" s="71"/>
      <c r="BJ13" s="71"/>
      <c r="BK13" s="2"/>
    </row>
    <row r="14" spans="2:63" ht="23.25" customHeight="1" x14ac:dyDescent="0.2">
      <c r="B14" s="1364" t="s">
        <v>269</v>
      </c>
      <c r="C14" s="1158"/>
      <c r="D14" s="1158"/>
      <c r="E14" s="1158"/>
      <c r="F14" s="1158"/>
      <c r="G14" s="1158"/>
      <c r="H14" s="1158"/>
      <c r="I14" s="1158"/>
      <c r="J14" s="1158"/>
      <c r="K14" s="1158"/>
      <c r="L14" s="1365"/>
      <c r="M14" s="1374" t="s">
        <v>53</v>
      </c>
      <c r="N14" s="1375"/>
      <c r="O14" s="1375"/>
      <c r="P14" s="1375"/>
      <c r="Q14" s="1375"/>
      <c r="R14" s="1375"/>
      <c r="S14" s="1375"/>
      <c r="T14" s="1630"/>
      <c r="U14" s="1636" t="s">
        <v>18</v>
      </c>
      <c r="V14" s="1637"/>
      <c r="W14" s="1637"/>
      <c r="X14" s="1637"/>
      <c r="Y14" s="1637"/>
      <c r="Z14" s="1637"/>
      <c r="AA14" s="1637"/>
      <c r="AB14" s="160"/>
      <c r="AC14" s="1637" t="s">
        <v>19</v>
      </c>
      <c r="AD14" s="1637"/>
      <c r="AE14" s="1637"/>
      <c r="AF14" s="1637"/>
      <c r="AG14" s="1637"/>
      <c r="AH14" s="1637"/>
      <c r="AI14" s="1637"/>
      <c r="AJ14" s="160"/>
      <c r="AK14" s="1637" t="s">
        <v>20</v>
      </c>
      <c r="AL14" s="1637"/>
      <c r="AM14" s="1637"/>
      <c r="AN14" s="1637"/>
      <c r="AO14" s="1637"/>
      <c r="AP14" s="1637"/>
      <c r="AQ14" s="1637"/>
      <c r="AR14" s="160"/>
      <c r="AS14" s="2194" t="s">
        <v>23</v>
      </c>
      <c r="AT14" s="2194"/>
      <c r="AU14" s="2194"/>
      <c r="AV14" s="2194"/>
      <c r="AW14" s="2194"/>
      <c r="AX14" s="2194"/>
      <c r="AY14" s="2194"/>
      <c r="AZ14" s="163"/>
      <c r="BC14" s="2"/>
      <c r="BD14" s="85"/>
      <c r="BE14" s="86"/>
      <c r="BF14" s="2"/>
      <c r="BG14" s="2"/>
      <c r="BH14" s="2"/>
      <c r="BI14" s="2"/>
      <c r="BJ14" s="2"/>
      <c r="BK14" s="2"/>
    </row>
    <row r="15" spans="2:63" ht="23.25" customHeight="1" x14ac:dyDescent="0.2">
      <c r="B15" s="2270" t="s">
        <v>170</v>
      </c>
      <c r="C15" s="2271"/>
      <c r="D15" s="2271"/>
      <c r="E15" s="2271"/>
      <c r="F15" s="2271"/>
      <c r="G15" s="2271"/>
      <c r="H15" s="2271"/>
      <c r="I15" s="2271"/>
      <c r="J15" s="2271"/>
      <c r="K15" s="2271"/>
      <c r="L15" s="2271"/>
      <c r="M15" s="2258" t="s">
        <v>262</v>
      </c>
      <c r="N15" s="2258"/>
      <c r="O15" s="2258"/>
      <c r="P15" s="2258"/>
      <c r="Q15" s="2258"/>
      <c r="R15" s="2258"/>
      <c r="S15" s="2258"/>
      <c r="T15" s="2259"/>
      <c r="U15" s="2133"/>
      <c r="V15" s="2131"/>
      <c r="W15" s="2131"/>
      <c r="X15" s="2131"/>
      <c r="Y15" s="2131"/>
      <c r="Z15" s="2131"/>
      <c r="AA15" s="2131"/>
      <c r="AB15" s="161"/>
      <c r="AC15" s="2131"/>
      <c r="AD15" s="2131"/>
      <c r="AE15" s="2131"/>
      <c r="AF15" s="2131"/>
      <c r="AG15" s="2131"/>
      <c r="AH15" s="2131"/>
      <c r="AI15" s="2131"/>
      <c r="AJ15" s="161"/>
      <c r="AK15" s="2131"/>
      <c r="AL15" s="2131"/>
      <c r="AM15" s="2131"/>
      <c r="AN15" s="2131"/>
      <c r="AO15" s="2131"/>
      <c r="AP15" s="2131"/>
      <c r="AQ15" s="2131"/>
      <c r="AR15" s="161"/>
      <c r="AS15" s="2130">
        <f>SUM(U15,AC15,AK15)</f>
        <v>0</v>
      </c>
      <c r="AT15" s="2130"/>
      <c r="AU15" s="2130"/>
      <c r="AV15" s="2130"/>
      <c r="AW15" s="2130"/>
      <c r="AX15" s="2130"/>
      <c r="AY15" s="2130"/>
      <c r="AZ15" s="211"/>
      <c r="BE15" s="41"/>
    </row>
    <row r="16" spans="2:63" ht="23.25" customHeight="1" x14ac:dyDescent="0.2">
      <c r="B16" s="2374"/>
      <c r="C16" s="2375"/>
      <c r="D16" s="2375"/>
      <c r="E16" s="2375"/>
      <c r="F16" s="2375"/>
      <c r="G16" s="2375"/>
      <c r="H16" s="2375"/>
      <c r="I16" s="2375"/>
      <c r="J16" s="2375"/>
      <c r="K16" s="2375"/>
      <c r="L16" s="2375"/>
      <c r="M16" s="2258" t="s">
        <v>360</v>
      </c>
      <c r="N16" s="2258"/>
      <c r="O16" s="2258"/>
      <c r="P16" s="2258"/>
      <c r="Q16" s="2258"/>
      <c r="R16" s="2258"/>
      <c r="S16" s="2258"/>
      <c r="T16" s="2259"/>
      <c r="U16" s="2277">
        <f>'E.2 Datenblatt EZE = FVA'!AE95</f>
        <v>0</v>
      </c>
      <c r="V16" s="2130"/>
      <c r="W16" s="2130"/>
      <c r="X16" s="2130"/>
      <c r="Y16" s="2130"/>
      <c r="Z16" s="2130"/>
      <c r="AA16" s="2130"/>
      <c r="AB16" s="209"/>
      <c r="AC16" s="2132">
        <f>'E.2 Datenblatt EZE = FVA'!AJ95</f>
        <v>0</v>
      </c>
      <c r="AD16" s="2132"/>
      <c r="AE16" s="2132"/>
      <c r="AF16" s="2132"/>
      <c r="AG16" s="2132"/>
      <c r="AH16" s="2132"/>
      <c r="AI16" s="2132"/>
      <c r="AJ16" s="209"/>
      <c r="AK16" s="2132">
        <f>'E.2 Datenblatt EZE = FVA'!AO95</f>
        <v>0</v>
      </c>
      <c r="AL16" s="2132"/>
      <c r="AM16" s="2132"/>
      <c r="AN16" s="2132"/>
      <c r="AO16" s="2132"/>
      <c r="AP16" s="2132"/>
      <c r="AQ16" s="2132"/>
      <c r="AR16" s="209"/>
      <c r="AS16" s="2130">
        <f>SUM(U16,AC16,AK16)</f>
        <v>0</v>
      </c>
      <c r="AT16" s="2130"/>
      <c r="AU16" s="2130"/>
      <c r="AV16" s="2130"/>
      <c r="AW16" s="2130"/>
      <c r="AX16" s="2130"/>
      <c r="AY16" s="2130"/>
      <c r="AZ16" s="211"/>
      <c r="BC16" s="72"/>
    </row>
    <row r="17" spans="2:65" ht="23.25" customHeight="1" x14ac:dyDescent="0.2">
      <c r="B17" s="2374"/>
      <c r="C17" s="2375"/>
      <c r="D17" s="2375"/>
      <c r="E17" s="2375"/>
      <c r="F17" s="2375"/>
      <c r="G17" s="2375"/>
      <c r="H17" s="2375"/>
      <c r="I17" s="2375"/>
      <c r="J17" s="2375"/>
      <c r="K17" s="2375"/>
      <c r="L17" s="2375"/>
      <c r="M17" s="2258" t="s">
        <v>361</v>
      </c>
      <c r="N17" s="2258"/>
      <c r="O17" s="2258"/>
      <c r="P17" s="2258"/>
      <c r="Q17" s="2258"/>
      <c r="R17" s="2258"/>
      <c r="S17" s="2258"/>
      <c r="T17" s="2259"/>
      <c r="U17" s="2133"/>
      <c r="V17" s="2131"/>
      <c r="W17" s="2131"/>
      <c r="X17" s="2131"/>
      <c r="Y17" s="2131"/>
      <c r="Z17" s="2131"/>
      <c r="AA17" s="2131"/>
      <c r="AB17" s="161"/>
      <c r="AC17" s="2131"/>
      <c r="AD17" s="2131"/>
      <c r="AE17" s="2131"/>
      <c r="AF17" s="2131"/>
      <c r="AG17" s="2131"/>
      <c r="AH17" s="2131"/>
      <c r="AI17" s="2131"/>
      <c r="AJ17" s="161"/>
      <c r="AK17" s="2131"/>
      <c r="AL17" s="2131"/>
      <c r="AM17" s="2131"/>
      <c r="AN17" s="2131"/>
      <c r="AO17" s="2131"/>
      <c r="AP17" s="2131"/>
      <c r="AQ17" s="2131"/>
      <c r="AR17" s="161"/>
      <c r="AS17" s="2130">
        <f>SUM(U17,AC17,AK17)</f>
        <v>0</v>
      </c>
      <c r="AT17" s="2130"/>
      <c r="AU17" s="2130"/>
      <c r="AV17" s="2130"/>
      <c r="AW17" s="2130"/>
      <c r="AX17" s="2130"/>
      <c r="AY17" s="2130"/>
      <c r="AZ17" s="211"/>
      <c r="BC17" s="2"/>
      <c r="BD17" s="77"/>
      <c r="BE17" s="41"/>
    </row>
    <row r="18" spans="2:65" ht="23.25" customHeight="1" x14ac:dyDescent="0.2">
      <c r="B18" s="2376"/>
      <c r="C18" s="2377"/>
      <c r="D18" s="2377"/>
      <c r="E18" s="2377"/>
      <c r="F18" s="2377"/>
      <c r="G18" s="2377"/>
      <c r="H18" s="2377"/>
      <c r="I18" s="2377"/>
      <c r="J18" s="2377"/>
      <c r="K18" s="2377"/>
      <c r="L18" s="2377"/>
      <c r="M18" s="2273" t="s">
        <v>263</v>
      </c>
      <c r="N18" s="2273"/>
      <c r="O18" s="2273"/>
      <c r="P18" s="2273"/>
      <c r="Q18" s="2273"/>
      <c r="R18" s="2273"/>
      <c r="S18" s="2273"/>
      <c r="T18" s="2274"/>
      <c r="U18" s="2272">
        <f>U15+U16-U17</f>
        <v>0</v>
      </c>
      <c r="V18" s="2128"/>
      <c r="W18" s="2128"/>
      <c r="X18" s="2128"/>
      <c r="Y18" s="2128"/>
      <c r="Z18" s="2128"/>
      <c r="AA18" s="2128"/>
      <c r="AB18" s="210"/>
      <c r="AC18" s="2128">
        <f>AC15+AC16-AC17</f>
        <v>0</v>
      </c>
      <c r="AD18" s="2128"/>
      <c r="AE18" s="2128"/>
      <c r="AF18" s="2128"/>
      <c r="AG18" s="2128"/>
      <c r="AH18" s="2128"/>
      <c r="AI18" s="2128"/>
      <c r="AJ18" s="210"/>
      <c r="AK18" s="2128">
        <f>AK15+AK16-AK17</f>
        <v>0</v>
      </c>
      <c r="AL18" s="2128"/>
      <c r="AM18" s="2128"/>
      <c r="AN18" s="2128"/>
      <c r="AO18" s="2128"/>
      <c r="AP18" s="2128"/>
      <c r="AQ18" s="2128"/>
      <c r="AR18" s="210"/>
      <c r="AS18" s="2129">
        <f>SUM(U18,AC18,AK18)</f>
        <v>0</v>
      </c>
      <c r="AT18" s="2129"/>
      <c r="AU18" s="2129"/>
      <c r="AV18" s="2129"/>
      <c r="AW18" s="2129"/>
      <c r="AX18" s="2129"/>
      <c r="AY18" s="2129"/>
      <c r="AZ18" s="212"/>
    </row>
    <row r="19" spans="2:65" ht="23.25" customHeight="1" x14ac:dyDescent="0.2">
      <c r="B19" s="2263" t="s">
        <v>114</v>
      </c>
      <c r="C19" s="2264"/>
      <c r="D19" s="2264"/>
      <c r="E19" s="2264"/>
      <c r="F19" s="2264"/>
      <c r="G19" s="2264"/>
      <c r="H19" s="2264"/>
      <c r="I19" s="2264"/>
      <c r="J19" s="2264"/>
      <c r="K19" s="2264"/>
      <c r="L19" s="2265"/>
      <c r="M19" s="1258"/>
      <c r="N19" s="1259"/>
      <c r="O19" s="1261" t="s">
        <v>722</v>
      </c>
      <c r="P19" s="1261"/>
      <c r="Q19" s="1261"/>
      <c r="R19" s="2292"/>
      <c r="S19" s="2293"/>
      <c r="T19" s="2294"/>
      <c r="U19" s="2281" t="s">
        <v>329</v>
      </c>
      <c r="V19" s="2281"/>
      <c r="W19" s="2281"/>
      <c r="X19" s="2281"/>
      <c r="Y19" s="2281"/>
      <c r="Z19" s="2281"/>
      <c r="AA19" s="2281"/>
      <c r="AB19" s="2281"/>
      <c r="AC19" s="2282"/>
      <c r="AD19" s="2283"/>
      <c r="AE19" s="2284"/>
      <c r="AF19" s="2279" t="s">
        <v>330</v>
      </c>
      <c r="AG19" s="2279"/>
      <c r="AH19" s="2279"/>
      <c r="AI19" s="2279"/>
      <c r="AJ19" s="2279"/>
      <c r="AK19" s="2279"/>
      <c r="AL19" s="2279"/>
      <c r="AM19" s="2280"/>
      <c r="AN19" s="2124"/>
      <c r="AO19" s="2125"/>
      <c r="AP19" s="2126" t="s">
        <v>331</v>
      </c>
      <c r="AQ19" s="2127"/>
      <c r="AR19" s="2127"/>
      <c r="AS19" s="2127"/>
      <c r="AT19" s="2127"/>
      <c r="AU19" s="2127"/>
      <c r="AV19" s="2127"/>
      <c r="AW19" s="2127"/>
      <c r="AX19" s="2127"/>
      <c r="AY19" s="2127"/>
      <c r="AZ19" s="213"/>
    </row>
    <row r="20" spans="2:65" ht="23.25" customHeight="1" x14ac:dyDescent="0.2">
      <c r="B20" s="2260"/>
      <c r="C20" s="2261"/>
      <c r="D20" s="2261"/>
      <c r="E20" s="2261"/>
      <c r="F20" s="2261"/>
      <c r="G20" s="2261"/>
      <c r="H20" s="2261"/>
      <c r="I20" s="2261"/>
      <c r="J20" s="2261"/>
      <c r="K20" s="2261"/>
      <c r="L20" s="2262"/>
      <c r="M20" s="2286" t="s">
        <v>756</v>
      </c>
      <c r="N20" s="2287"/>
      <c r="O20" s="2287"/>
      <c r="P20" s="2287"/>
      <c r="Q20" s="2287"/>
      <c r="R20" s="2287"/>
      <c r="S20" s="2288" t="s">
        <v>757</v>
      </c>
      <c r="T20" s="2287"/>
      <c r="U20" s="2287"/>
      <c r="V20" s="2287"/>
      <c r="W20" s="2287"/>
      <c r="X20" s="2287"/>
      <c r="Y20" s="2287"/>
      <c r="Z20" s="2287"/>
      <c r="AA20" s="2287"/>
      <c r="AB20" s="2287"/>
      <c r="AC20" s="2287"/>
      <c r="AD20" s="2289" t="s">
        <v>758</v>
      </c>
      <c r="AE20" s="2290"/>
      <c r="AF20" s="2290"/>
      <c r="AG20" s="2290"/>
      <c r="AH20" s="2290"/>
      <c r="AI20" s="2290"/>
      <c r="AJ20" s="2290"/>
      <c r="AK20" s="2290"/>
      <c r="AL20" s="2290"/>
      <c r="AM20" s="2291"/>
      <c r="AN20" s="2382" t="s">
        <v>759</v>
      </c>
      <c r="AO20" s="2383"/>
      <c r="AP20" s="2383"/>
      <c r="AQ20" s="2383"/>
      <c r="AR20" s="2383"/>
      <c r="AS20" s="2383"/>
      <c r="AT20" s="2383"/>
      <c r="AU20" s="2383"/>
      <c r="AV20" s="2383"/>
      <c r="AW20" s="2383"/>
      <c r="AX20" s="2383"/>
      <c r="AY20" s="2384"/>
      <c r="AZ20" s="214"/>
      <c r="BG20" s="72"/>
      <c r="BH20" s="76"/>
      <c r="BI20" s="76"/>
      <c r="BJ20" s="76"/>
      <c r="BK20" s="72"/>
      <c r="BL20" s="72"/>
      <c r="BM20" s="72"/>
    </row>
    <row r="21" spans="2:65" ht="23.25" customHeight="1" x14ac:dyDescent="0.2">
      <c r="B21" s="2266" t="s">
        <v>55</v>
      </c>
      <c r="C21" s="2267"/>
      <c r="D21" s="2267"/>
      <c r="E21" s="2267"/>
      <c r="F21" s="2267"/>
      <c r="G21" s="2267"/>
      <c r="H21" s="2267"/>
      <c r="I21" s="2267"/>
      <c r="J21" s="2267"/>
      <c r="K21" s="2267"/>
      <c r="L21" s="2268"/>
      <c r="M21" s="2275" t="s">
        <v>56</v>
      </c>
      <c r="N21" s="2276"/>
      <c r="O21" s="2276"/>
      <c r="P21" s="2276"/>
      <c r="Q21" s="2276"/>
      <c r="R21" s="2276"/>
      <c r="S21" s="2276"/>
      <c r="T21" s="2276"/>
      <c r="U21" s="2276"/>
      <c r="V21" s="2276"/>
      <c r="W21" s="2276"/>
      <c r="X21" s="2276"/>
      <c r="Y21" s="2339"/>
      <c r="Z21" s="2339"/>
      <c r="AA21" s="2339"/>
      <c r="AB21" s="2339"/>
      <c r="AC21" s="2108" t="s">
        <v>62</v>
      </c>
      <c r="AD21" s="2109"/>
      <c r="AE21" s="2134"/>
      <c r="AF21" s="2134"/>
      <c r="AG21" s="2109" t="s">
        <v>57</v>
      </c>
      <c r="AH21" s="2109"/>
      <c r="AI21" s="2109"/>
      <c r="AJ21" s="2109"/>
      <c r="AK21" s="2109"/>
      <c r="AL21" s="2109"/>
      <c r="AM21" s="2109"/>
      <c r="AN21" s="2109"/>
      <c r="AO21" s="2109"/>
      <c r="AP21" s="2109"/>
      <c r="AQ21" s="2109"/>
      <c r="AR21" s="2137"/>
      <c r="AS21" s="2136"/>
      <c r="AT21" s="2136"/>
      <c r="AU21" s="2136"/>
      <c r="AV21" s="2136"/>
      <c r="AW21" s="2108" t="s">
        <v>58</v>
      </c>
      <c r="AX21" s="2109"/>
      <c r="AY21" s="2134"/>
      <c r="AZ21" s="2135"/>
    </row>
    <row r="22" spans="2:65" ht="23.25" customHeight="1" x14ac:dyDescent="0.2">
      <c r="B22" s="2256" t="s">
        <v>60</v>
      </c>
      <c r="C22" s="2257"/>
      <c r="D22" s="2257"/>
      <c r="E22" s="2257"/>
      <c r="F22" s="2257"/>
      <c r="G22" s="2257"/>
      <c r="H22" s="2257"/>
      <c r="I22" s="2257"/>
      <c r="J22" s="2257"/>
      <c r="K22" s="2257"/>
      <c r="L22" s="2257"/>
      <c r="M22" s="1287" t="s">
        <v>272</v>
      </c>
      <c r="N22" s="1288"/>
      <c r="O22" s="1288"/>
      <c r="P22" s="1288"/>
      <c r="Q22" s="1288"/>
      <c r="R22" s="1288"/>
      <c r="S22" s="1288"/>
      <c r="T22" s="1288"/>
      <c r="U22" s="1288"/>
      <c r="V22" s="1288"/>
      <c r="W22" s="1288"/>
      <c r="X22" s="1288"/>
      <c r="Y22" s="1288"/>
      <c r="Z22" s="1288"/>
      <c r="AA22" s="1288"/>
      <c r="AB22" s="1288"/>
      <c r="AC22" s="1288"/>
      <c r="AD22" s="1288"/>
      <c r="AE22" s="171"/>
      <c r="AF22" s="1775" t="s">
        <v>270</v>
      </c>
      <c r="AG22" s="1775"/>
      <c r="AH22" s="1775"/>
      <c r="AI22" s="1775"/>
      <c r="AJ22" s="1776"/>
      <c r="AK22" s="1777"/>
      <c r="AL22" s="1778"/>
      <c r="AM22" s="1778"/>
      <c r="AN22" s="1778"/>
      <c r="AO22" s="171"/>
      <c r="AP22" s="1285" t="s">
        <v>271</v>
      </c>
      <c r="AQ22" s="1285"/>
      <c r="AR22" s="1285"/>
      <c r="AS22" s="1285"/>
      <c r="AT22" s="1286"/>
      <c r="AU22" s="1777"/>
      <c r="AV22" s="1778"/>
      <c r="AW22" s="1778"/>
      <c r="AX22" s="1778"/>
      <c r="AY22" s="2110"/>
      <c r="AZ22" s="2111"/>
      <c r="BC22" s="679" t="str">
        <f>V24</f>
        <v>0,00</v>
      </c>
      <c r="BD22" s="680">
        <f>AA24</f>
        <v>0</v>
      </c>
      <c r="BE22" s="681">
        <f>AF24</f>
        <v>0</v>
      </c>
      <c r="BF22" s="682">
        <f>AK24</f>
        <v>0</v>
      </c>
      <c r="BG22" s="683"/>
      <c r="BH22" s="683"/>
      <c r="BI22" s="683"/>
      <c r="BJ22" s="683"/>
      <c r="BK22" s="683"/>
      <c r="BL22" s="683"/>
      <c r="BM22" s="683"/>
    </row>
    <row r="23" spans="2:65" ht="23.25" customHeight="1" x14ac:dyDescent="0.2">
      <c r="B23" s="1036" t="s">
        <v>801</v>
      </c>
      <c r="C23" s="1770"/>
      <c r="D23" s="1770"/>
      <c r="E23" s="1770"/>
      <c r="F23" s="1770"/>
      <c r="G23" s="1770"/>
      <c r="H23" s="1770"/>
      <c r="I23" s="1770"/>
      <c r="J23" s="1770"/>
      <c r="K23" s="1770"/>
      <c r="L23" s="1038"/>
      <c r="M23" s="1771" t="s">
        <v>800</v>
      </c>
      <c r="N23" s="1772"/>
      <c r="O23" s="1772"/>
      <c r="P23" s="1772"/>
      <c r="Q23" s="1772"/>
      <c r="R23" s="1772"/>
      <c r="S23" s="1772"/>
      <c r="T23" s="1772"/>
      <c r="U23" s="1281"/>
      <c r="V23" s="1347"/>
      <c r="W23" s="1283" t="s">
        <v>802</v>
      </c>
      <c r="X23" s="1283"/>
      <c r="Y23" s="1283"/>
      <c r="Z23" s="1283"/>
      <c r="AA23" s="1283"/>
      <c r="AB23" s="1283"/>
      <c r="AC23" s="1283"/>
      <c r="AD23" s="1283"/>
      <c r="AE23" s="1284"/>
      <c r="AF23" s="1281"/>
      <c r="AG23" s="1347"/>
      <c r="AH23" s="1773" t="s">
        <v>320</v>
      </c>
      <c r="AI23" s="1774"/>
      <c r="AJ23" s="1774"/>
      <c r="AK23" s="1774"/>
      <c r="AL23" s="1774"/>
      <c r="AM23" s="1774"/>
      <c r="AN23" s="1774"/>
      <c r="AO23" s="1281"/>
      <c r="AP23" s="2120"/>
      <c r="AQ23" s="2119" t="s">
        <v>799</v>
      </c>
      <c r="AR23" s="1283"/>
      <c r="AS23" s="1283"/>
      <c r="AT23" s="1283"/>
      <c r="AU23" s="1283"/>
      <c r="AV23" s="1283"/>
      <c r="AW23" s="1283"/>
      <c r="AX23" s="1283"/>
      <c r="AY23" s="1284"/>
      <c r="AZ23" s="694"/>
      <c r="BA23" s="84"/>
      <c r="BB23" s="14"/>
      <c r="BC23" s="684">
        <f>V25</f>
        <v>1</v>
      </c>
      <c r="BD23" s="680">
        <f>AA25</f>
        <v>0</v>
      </c>
      <c r="BE23" s="681">
        <f>AF25</f>
        <v>0</v>
      </c>
      <c r="BF23" s="682">
        <f>AK25</f>
        <v>0</v>
      </c>
      <c r="BG23" s="685"/>
      <c r="BH23" s="685"/>
      <c r="BI23" s="685"/>
      <c r="BJ23" s="685"/>
      <c r="BK23" s="683"/>
      <c r="BL23" s="683"/>
      <c r="BM23" s="683"/>
    </row>
    <row r="24" spans="2:65" ht="21" customHeight="1" x14ac:dyDescent="0.2">
      <c r="B24" s="1407"/>
      <c r="C24" s="1408"/>
      <c r="D24" s="1408"/>
      <c r="E24" s="1408"/>
      <c r="F24" s="1408"/>
      <c r="G24" s="1408"/>
      <c r="H24" s="1408"/>
      <c r="I24" s="1408"/>
      <c r="J24" s="1408"/>
      <c r="K24" s="1408"/>
      <c r="L24" s="1409"/>
      <c r="M24" s="1321" t="s">
        <v>289</v>
      </c>
      <c r="N24" s="1322"/>
      <c r="O24" s="1322"/>
      <c r="P24" s="1322"/>
      <c r="Q24" s="1322"/>
      <c r="R24" s="1322"/>
      <c r="S24" s="1322"/>
      <c r="T24" s="1322"/>
      <c r="U24" s="172"/>
      <c r="V24" s="1323" t="s">
        <v>168</v>
      </c>
      <c r="W24" s="1323"/>
      <c r="X24" s="1323"/>
      <c r="Y24" s="1323"/>
      <c r="Z24" s="172"/>
      <c r="AA24" s="1327"/>
      <c r="AB24" s="1327"/>
      <c r="AC24" s="1327"/>
      <c r="AD24" s="1327"/>
      <c r="AE24" s="172"/>
      <c r="AF24" s="1327"/>
      <c r="AG24" s="1327"/>
      <c r="AH24" s="1327"/>
      <c r="AI24" s="1327"/>
      <c r="AJ24" s="172"/>
      <c r="AK24" s="1327"/>
      <c r="AL24" s="1327"/>
      <c r="AM24" s="1327"/>
      <c r="AN24" s="1327"/>
      <c r="AO24" s="720"/>
      <c r="AP24" s="2378"/>
      <c r="AQ24" s="2379"/>
      <c r="AR24" s="2116" t="s">
        <v>805</v>
      </c>
      <c r="AS24" s="2117"/>
      <c r="AT24" s="2117"/>
      <c r="AU24" s="2117"/>
      <c r="AV24" s="2117"/>
      <c r="AW24" s="2117"/>
      <c r="AX24" s="2117"/>
      <c r="AY24" s="2118"/>
      <c r="AZ24" s="174"/>
      <c r="BC24" s="686">
        <v>0</v>
      </c>
      <c r="BD24" s="686">
        <v>0.1</v>
      </c>
      <c r="BE24" s="686">
        <v>0.2</v>
      </c>
      <c r="BF24" s="686">
        <v>0.3</v>
      </c>
      <c r="BG24" s="686">
        <v>0.4</v>
      </c>
      <c r="BH24" s="686">
        <v>0.5</v>
      </c>
      <c r="BI24" s="686">
        <v>0.6</v>
      </c>
      <c r="BJ24" s="686">
        <v>0.7</v>
      </c>
      <c r="BK24" s="686">
        <v>0.8</v>
      </c>
      <c r="BL24" s="686">
        <v>0.9</v>
      </c>
      <c r="BM24" s="686">
        <v>1</v>
      </c>
    </row>
    <row r="25" spans="2:65" ht="21" customHeight="1" x14ac:dyDescent="0.2">
      <c r="B25" s="1407"/>
      <c r="C25" s="1408"/>
      <c r="D25" s="1408"/>
      <c r="E25" s="1408"/>
      <c r="F25" s="1408"/>
      <c r="G25" s="1408"/>
      <c r="H25" s="1408"/>
      <c r="I25" s="1408"/>
      <c r="J25" s="1408"/>
      <c r="K25" s="1408"/>
      <c r="L25" s="1409"/>
      <c r="M25" s="1768" t="s">
        <v>268</v>
      </c>
      <c r="N25" s="1769"/>
      <c r="O25" s="1769"/>
      <c r="P25" s="1769"/>
      <c r="Q25" s="1769"/>
      <c r="R25" s="1769"/>
      <c r="S25" s="1769"/>
      <c r="T25" s="1769"/>
      <c r="U25" s="173"/>
      <c r="V25" s="1246">
        <v>1</v>
      </c>
      <c r="W25" s="1246"/>
      <c r="X25" s="1246"/>
      <c r="Y25" s="1246"/>
      <c r="Z25" s="173"/>
      <c r="AA25" s="1249"/>
      <c r="AB25" s="1249"/>
      <c r="AC25" s="1249"/>
      <c r="AD25" s="1249"/>
      <c r="AE25" s="173"/>
      <c r="AF25" s="1249"/>
      <c r="AG25" s="1249"/>
      <c r="AH25" s="1249"/>
      <c r="AI25" s="1249"/>
      <c r="AJ25" s="173"/>
      <c r="AK25" s="1249"/>
      <c r="AL25" s="1249"/>
      <c r="AM25" s="1249"/>
      <c r="AN25" s="1249"/>
      <c r="AO25" s="721"/>
      <c r="AP25" s="2380"/>
      <c r="AQ25" s="2381"/>
      <c r="AR25" s="2112"/>
      <c r="AS25" s="2113"/>
      <c r="AT25" s="2113"/>
      <c r="AU25" s="2114"/>
      <c r="AV25" s="2115"/>
      <c r="AW25" s="2115"/>
      <c r="AX25" s="2115"/>
      <c r="AY25" s="2115"/>
      <c r="AZ25" s="215"/>
      <c r="BC25" s="686">
        <v>1</v>
      </c>
      <c r="BD25" s="686" t="e">
        <f>HLOOKUP(BD24,BC22:BF23,2,FALSE)</f>
        <v>#N/A</v>
      </c>
      <c r="BE25" s="686" t="e">
        <f>HLOOKUP(BE24,BC22:BF23,2,FALSE)</f>
        <v>#N/A</v>
      </c>
      <c r="BF25" s="686" t="e">
        <f>HLOOKUP(BF24,BC22:BF23,2,FALSE)</f>
        <v>#N/A</v>
      </c>
      <c r="BG25" s="686" t="e">
        <f>HLOOKUP(BG24,BC22:BF23,2,FALSE)</f>
        <v>#N/A</v>
      </c>
      <c r="BH25" s="686" t="e">
        <f>HLOOKUP(BH24,BC22:BF23,2,FALSE)</f>
        <v>#N/A</v>
      </c>
      <c r="BI25" s="686" t="e">
        <f>HLOOKUP(BI24,BC22:BF23,2,FALSE)</f>
        <v>#N/A</v>
      </c>
      <c r="BJ25" s="686" t="e">
        <f>HLOOKUP(BJ24,BC22:BF23,2,FALSE)</f>
        <v>#N/A</v>
      </c>
      <c r="BK25" s="686" t="e">
        <f>HLOOKUP(BK24,BC22:BF23,2,FALSE)</f>
        <v>#N/A</v>
      </c>
      <c r="BL25" s="686" t="e">
        <f>HLOOKUP(BL24,BC22:BF23,2,FALSE)</f>
        <v>#N/A</v>
      </c>
      <c r="BM25" s="686" t="e">
        <f>HLOOKUP(BM24,BC22:BF23,2,FALSE)</f>
        <v>#N/A</v>
      </c>
    </row>
    <row r="26" spans="2:65" ht="23.25" customHeight="1" x14ac:dyDescent="0.2">
      <c r="B26" s="2225"/>
      <c r="C26" s="2226"/>
      <c r="D26" s="2226"/>
      <c r="E26" s="2226"/>
      <c r="F26" s="2226"/>
      <c r="G26" s="2226"/>
      <c r="H26" s="2226"/>
      <c r="I26" s="2226"/>
      <c r="J26" s="2226"/>
      <c r="K26" s="2226"/>
      <c r="L26" s="2226"/>
      <c r="M26" s="2227"/>
      <c r="N26" s="2227"/>
      <c r="O26" s="2227"/>
      <c r="P26" s="2227"/>
      <c r="Q26" s="2227"/>
      <c r="R26" s="2227"/>
      <c r="S26" s="2227"/>
      <c r="T26" s="2227"/>
      <c r="U26" s="2227"/>
      <c r="V26" s="2227"/>
      <c r="W26" s="2227"/>
      <c r="X26" s="2227"/>
      <c r="Y26" s="2227"/>
      <c r="Z26" s="2227"/>
      <c r="AA26" s="2227"/>
      <c r="AB26" s="2227"/>
      <c r="AC26" s="2227"/>
      <c r="AD26" s="2227"/>
      <c r="AE26" s="2227"/>
      <c r="AF26" s="2227"/>
      <c r="AG26" s="2227"/>
      <c r="AH26" s="2227"/>
      <c r="AI26" s="2227"/>
      <c r="AJ26" s="2227"/>
      <c r="AK26" s="2227"/>
      <c r="AL26" s="2227"/>
      <c r="AM26" s="2227"/>
      <c r="AN26" s="2227"/>
      <c r="AO26" s="2227"/>
      <c r="AP26" s="2228"/>
      <c r="AQ26" s="2228"/>
      <c r="AR26" s="2228"/>
      <c r="AS26" s="2228"/>
      <c r="AT26" s="2228"/>
      <c r="AU26" s="2228"/>
      <c r="AV26" s="2228"/>
      <c r="AW26" s="2228"/>
      <c r="AX26" s="2228"/>
      <c r="AY26" s="2228"/>
      <c r="AZ26" s="2229"/>
    </row>
    <row r="27" spans="2:65" ht="23.25" customHeight="1" x14ac:dyDescent="0.2">
      <c r="B27" s="2225"/>
      <c r="C27" s="2226"/>
      <c r="D27" s="2226"/>
      <c r="E27" s="2226"/>
      <c r="F27" s="2226"/>
      <c r="G27" s="2226"/>
      <c r="H27" s="2226"/>
      <c r="I27" s="2226"/>
      <c r="J27" s="2226"/>
      <c r="K27" s="2226"/>
      <c r="L27" s="2226"/>
      <c r="M27" s="2228"/>
      <c r="N27" s="2228"/>
      <c r="O27" s="2228"/>
      <c r="P27" s="2228"/>
      <c r="Q27" s="2228"/>
      <c r="R27" s="2228"/>
      <c r="S27" s="2228"/>
      <c r="T27" s="2228"/>
      <c r="U27" s="2228"/>
      <c r="V27" s="2228"/>
      <c r="W27" s="2228"/>
      <c r="X27" s="2228"/>
      <c r="Y27" s="2228"/>
      <c r="Z27" s="2228"/>
      <c r="AA27" s="2228"/>
      <c r="AB27" s="2228"/>
      <c r="AC27" s="2228"/>
      <c r="AD27" s="2228"/>
      <c r="AE27" s="2228"/>
      <c r="AF27" s="2228"/>
      <c r="AG27" s="2228"/>
      <c r="AH27" s="2228"/>
      <c r="AI27" s="2228"/>
      <c r="AJ27" s="2228"/>
      <c r="AK27" s="2228"/>
      <c r="AL27" s="2228"/>
      <c r="AM27" s="2228"/>
      <c r="AN27" s="2228"/>
      <c r="AO27" s="2228"/>
      <c r="AP27" s="2228"/>
      <c r="AQ27" s="2228"/>
      <c r="AR27" s="2228"/>
      <c r="AS27" s="2228"/>
      <c r="AT27" s="2228"/>
      <c r="AU27" s="2228"/>
      <c r="AV27" s="2228"/>
      <c r="AW27" s="2228"/>
      <c r="AX27" s="2228"/>
      <c r="AY27" s="2228"/>
      <c r="AZ27" s="2229"/>
      <c r="BB27" s="35"/>
      <c r="BC27" s="87"/>
      <c r="BD27" s="88"/>
      <c r="BE27" s="87"/>
      <c r="BF27" s="87"/>
      <c r="BG27" s="87"/>
    </row>
    <row r="28" spans="2:65" ht="23.25" customHeight="1" x14ac:dyDescent="0.2">
      <c r="B28" s="2225"/>
      <c r="C28" s="2226"/>
      <c r="D28" s="2226"/>
      <c r="E28" s="2226"/>
      <c r="F28" s="2226"/>
      <c r="G28" s="2226"/>
      <c r="H28" s="2226"/>
      <c r="I28" s="2226"/>
      <c r="J28" s="2226"/>
      <c r="K28" s="2226"/>
      <c r="L28" s="2226"/>
      <c r="M28" s="2228"/>
      <c r="N28" s="2228"/>
      <c r="O28" s="2228"/>
      <c r="P28" s="2228"/>
      <c r="Q28" s="2228"/>
      <c r="R28" s="2228"/>
      <c r="S28" s="2228"/>
      <c r="T28" s="2228"/>
      <c r="U28" s="2228"/>
      <c r="V28" s="2228"/>
      <c r="W28" s="2228"/>
      <c r="X28" s="2228"/>
      <c r="Y28" s="2228"/>
      <c r="Z28" s="2228"/>
      <c r="AA28" s="2228"/>
      <c r="AB28" s="2228"/>
      <c r="AC28" s="2228"/>
      <c r="AD28" s="2228"/>
      <c r="AE28" s="2228"/>
      <c r="AF28" s="2228"/>
      <c r="AG28" s="2228"/>
      <c r="AH28" s="2228"/>
      <c r="AI28" s="2228"/>
      <c r="AJ28" s="2228"/>
      <c r="AK28" s="2228"/>
      <c r="AL28" s="2228"/>
      <c r="AM28" s="2228"/>
      <c r="AN28" s="2228"/>
      <c r="AO28" s="2228"/>
      <c r="AP28" s="2228"/>
      <c r="AQ28" s="2228"/>
      <c r="AR28" s="2228"/>
      <c r="AS28" s="2228"/>
      <c r="AT28" s="2228"/>
      <c r="AU28" s="2228"/>
      <c r="AV28" s="2228"/>
      <c r="AW28" s="2228"/>
      <c r="AX28" s="2228"/>
      <c r="AY28" s="2228"/>
      <c r="AZ28" s="2229"/>
      <c r="BC28" s="87"/>
      <c r="BD28" s="2369"/>
      <c r="BE28" s="2369"/>
      <c r="BF28" s="2369"/>
      <c r="BG28" s="2369"/>
    </row>
    <row r="29" spans="2:65" ht="87" customHeight="1" thickBot="1" x14ac:dyDescent="0.25">
      <c r="B29" s="2372"/>
      <c r="C29" s="2373"/>
      <c r="D29" s="2373"/>
      <c r="E29" s="2373"/>
      <c r="F29" s="2373"/>
      <c r="G29" s="2373"/>
      <c r="H29" s="2373"/>
      <c r="I29" s="2373"/>
      <c r="J29" s="2373"/>
      <c r="K29" s="2373"/>
      <c r="L29" s="2373"/>
      <c r="M29" s="2230"/>
      <c r="N29" s="2230"/>
      <c r="O29" s="2230"/>
      <c r="P29" s="2230"/>
      <c r="Q29" s="2230"/>
      <c r="R29" s="2230"/>
      <c r="S29" s="2230"/>
      <c r="T29" s="2230"/>
      <c r="U29" s="2230"/>
      <c r="V29" s="2230"/>
      <c r="W29" s="2230"/>
      <c r="X29" s="2230"/>
      <c r="Y29" s="2230"/>
      <c r="Z29" s="2230"/>
      <c r="AA29" s="2230"/>
      <c r="AB29" s="2230"/>
      <c r="AC29" s="2230"/>
      <c r="AD29" s="2230"/>
      <c r="AE29" s="2230"/>
      <c r="AF29" s="2230"/>
      <c r="AG29" s="2230"/>
      <c r="AH29" s="2230"/>
      <c r="AI29" s="2230"/>
      <c r="AJ29" s="2230"/>
      <c r="AK29" s="2230"/>
      <c r="AL29" s="2230"/>
      <c r="AM29" s="2230"/>
      <c r="AN29" s="2230"/>
      <c r="AO29" s="2230"/>
      <c r="AP29" s="2230"/>
      <c r="AQ29" s="2230"/>
      <c r="AR29" s="2230"/>
      <c r="AS29" s="2230"/>
      <c r="AT29" s="2230"/>
      <c r="AU29" s="2230"/>
      <c r="AV29" s="2230"/>
      <c r="AW29" s="2230"/>
      <c r="AX29" s="2230"/>
      <c r="AY29" s="2230"/>
      <c r="AZ29" s="2231"/>
      <c r="BC29" s="87"/>
      <c r="BD29" s="88"/>
      <c r="BE29" s="87"/>
      <c r="BF29" s="87"/>
      <c r="BG29" s="87"/>
    </row>
    <row r="30" spans="2:65" s="1" customFormat="1" ht="23.25" customHeight="1" x14ac:dyDescent="0.2">
      <c r="B30" s="1438" t="s">
        <v>912</v>
      </c>
      <c r="C30" s="1439"/>
      <c r="D30" s="1439"/>
      <c r="E30" s="1439"/>
      <c r="F30" s="1439"/>
      <c r="G30" s="1439"/>
      <c r="H30" s="1439"/>
      <c r="I30" s="1439"/>
      <c r="J30" s="1439"/>
      <c r="K30" s="1439"/>
      <c r="L30" s="1439"/>
      <c r="M30" s="1439"/>
      <c r="N30" s="1439"/>
      <c r="O30" s="1439"/>
      <c r="P30" s="1439"/>
      <c r="Q30" s="1439"/>
      <c r="R30" s="1439"/>
      <c r="S30" s="1439"/>
      <c r="T30" s="1439"/>
      <c r="U30" s="1439"/>
      <c r="V30" s="1439"/>
      <c r="W30" s="1439"/>
      <c r="X30" s="1439"/>
      <c r="Y30" s="1439"/>
      <c r="Z30" s="1439"/>
      <c r="AA30" s="1439"/>
      <c r="AB30" s="1439"/>
      <c r="AC30" s="1439"/>
      <c r="AD30" s="1439"/>
      <c r="AE30" s="1439"/>
      <c r="AF30" s="1439"/>
      <c r="AG30" s="1439"/>
      <c r="AH30" s="1439"/>
      <c r="AI30" s="1439"/>
      <c r="AJ30" s="1439"/>
      <c r="AK30" s="1439"/>
      <c r="AL30" s="1439"/>
      <c r="AM30" s="1439"/>
      <c r="AN30" s="1439"/>
      <c r="AO30" s="1439"/>
      <c r="AP30" s="1439"/>
      <c r="AQ30" s="1440"/>
      <c r="AR30" s="1440"/>
      <c r="AS30" s="1440"/>
      <c r="AT30" s="1440"/>
      <c r="AU30" s="1440"/>
      <c r="AV30" s="1440"/>
      <c r="AW30" s="708" t="s">
        <v>83</v>
      </c>
      <c r="AX30" s="634" t="s">
        <v>11</v>
      </c>
      <c r="AY30" s="633">
        <v>2</v>
      </c>
      <c r="AZ30" s="709"/>
      <c r="BD30" s="74"/>
    </row>
    <row r="31" spans="2:65" s="1" customFormat="1" ht="23.25" customHeight="1" thickBot="1" x14ac:dyDescent="0.25">
      <c r="B31" s="2202" t="s">
        <v>187</v>
      </c>
      <c r="C31" s="2203"/>
      <c r="D31" s="2203"/>
      <c r="E31" s="2203"/>
      <c r="F31" s="2203"/>
      <c r="G31" s="2203"/>
      <c r="H31" s="2203"/>
      <c r="I31" s="2203"/>
      <c r="J31" s="2203"/>
      <c r="K31" s="2203"/>
      <c r="L31" s="2203"/>
      <c r="M31" s="2203"/>
      <c r="N31" s="2203"/>
      <c r="O31" s="2203"/>
      <c r="P31" s="2203"/>
      <c r="Q31" s="2203"/>
      <c r="R31" s="2203"/>
      <c r="S31" s="2203"/>
      <c r="T31" s="2203"/>
      <c r="U31" s="2203"/>
      <c r="V31" s="2203"/>
      <c r="W31" s="2203"/>
      <c r="X31" s="2203"/>
      <c r="Y31" s="2203"/>
      <c r="Z31" s="2203"/>
      <c r="AA31" s="2203"/>
      <c r="AB31" s="2203"/>
      <c r="AC31" s="2203"/>
      <c r="AD31" s="2203"/>
      <c r="AE31" s="2203"/>
      <c r="AF31" s="2203"/>
      <c r="AG31" s="2203"/>
      <c r="AH31" s="2203"/>
      <c r="AI31" s="2203"/>
      <c r="AJ31" s="2203"/>
      <c r="AK31" s="2203"/>
      <c r="AL31" s="2203"/>
      <c r="AM31" s="2203"/>
      <c r="AN31" s="2203"/>
      <c r="AO31" s="2203"/>
      <c r="AP31" s="2204"/>
      <c r="AQ31" s="1433" t="s">
        <v>25</v>
      </c>
      <c r="AR31" s="1434"/>
      <c r="AS31" s="1434"/>
      <c r="AT31" s="1434"/>
      <c r="AU31" s="1434"/>
      <c r="AV31" s="1434"/>
      <c r="AW31" s="1434"/>
      <c r="AX31" s="1740">
        <f>AX2</f>
        <v>1</v>
      </c>
      <c r="AY31" s="1740"/>
      <c r="AZ31" s="814"/>
      <c r="BD31" s="74"/>
    </row>
    <row r="32" spans="2:65" s="1" customFormat="1" ht="18" customHeight="1" x14ac:dyDescent="0.2">
      <c r="B32" s="1449" t="s">
        <v>43</v>
      </c>
      <c r="C32" s="1450"/>
      <c r="D32" s="1450"/>
      <c r="E32" s="1450"/>
      <c r="F32" s="1450"/>
      <c r="G32" s="1450"/>
      <c r="H32" s="1450"/>
      <c r="I32" s="1450"/>
      <c r="J32" s="1450"/>
      <c r="K32" s="1450"/>
      <c r="L32" s="1450"/>
      <c r="M32" s="1450"/>
      <c r="N32" s="1450"/>
      <c r="O32" s="1450"/>
      <c r="P32" s="1450"/>
      <c r="Q32" s="732"/>
      <c r="R32" s="2370">
        <f>R3</f>
        <v>0</v>
      </c>
      <c r="S32" s="2370"/>
      <c r="T32" s="2370"/>
      <c r="U32" s="2370"/>
      <c r="V32" s="2370"/>
      <c r="W32" s="2370"/>
      <c r="X32" s="2371"/>
      <c r="Y32" s="1416" t="s">
        <v>241</v>
      </c>
      <c r="Z32" s="1417"/>
      <c r="AA32" s="1417"/>
      <c r="AB32" s="1417"/>
      <c r="AC32" s="1417"/>
      <c r="AD32" s="1417"/>
      <c r="AE32" s="1417"/>
      <c r="AF32" s="1417"/>
      <c r="AG32" s="1417"/>
      <c r="AH32" s="1417"/>
      <c r="AI32" s="1417"/>
      <c r="AJ32" s="1417"/>
      <c r="AK32" s="1417"/>
      <c r="AL32" s="1417"/>
      <c r="AM32" s="1417"/>
      <c r="AN32" s="1417"/>
      <c r="AO32" s="1417"/>
      <c r="AP32" s="1417"/>
      <c r="AQ32" s="1417"/>
      <c r="AR32" s="1417"/>
      <c r="AS32" s="1238">
        <f>Tabelle1!D6</f>
        <v>0</v>
      </c>
      <c r="AT32" s="1238"/>
      <c r="AU32" s="1238"/>
      <c r="AV32" s="1239"/>
      <c r="AW32" s="843" t="s">
        <v>11</v>
      </c>
      <c r="AX32" s="1425">
        <f>Tabelle1!F6</f>
        <v>0</v>
      </c>
      <c r="AY32" s="1426"/>
      <c r="AZ32" s="1426"/>
      <c r="BA32" s="842"/>
      <c r="BB32" s="841"/>
      <c r="BD32" s="74"/>
    </row>
    <row r="33" spans="1:58" ht="23.25" customHeight="1" x14ac:dyDescent="0.2">
      <c r="B33" s="1042" t="s">
        <v>3</v>
      </c>
      <c r="C33" s="1043"/>
      <c r="D33" s="1043"/>
      <c r="E33" s="1043"/>
      <c r="F33" s="1043"/>
      <c r="G33" s="1043"/>
      <c r="H33" s="1043"/>
      <c r="I33" s="1043"/>
      <c r="J33" s="1043"/>
      <c r="K33" s="1043"/>
      <c r="L33" s="1044"/>
      <c r="M33" s="1965" t="s">
        <v>4</v>
      </c>
      <c r="N33" s="1966"/>
      <c r="O33" s="1966"/>
      <c r="P33" s="1966"/>
      <c r="Q33" s="1966"/>
      <c r="R33" s="1966"/>
      <c r="S33" s="1966"/>
      <c r="T33" s="1966"/>
      <c r="U33" s="1966"/>
      <c r="V33" s="1966"/>
      <c r="W33" s="1966"/>
      <c r="X33" s="1966"/>
      <c r="Y33" s="181"/>
      <c r="Z33" s="1228">
        <f>Z4</f>
        <v>0</v>
      </c>
      <c r="AA33" s="1228"/>
      <c r="AB33" s="1228"/>
      <c r="AC33" s="1228"/>
      <c r="AD33" s="1228"/>
      <c r="AE33" s="1228"/>
      <c r="AF33" s="1228"/>
      <c r="AG33" s="1228"/>
      <c r="AH33" s="1228"/>
      <c r="AI33" s="1228"/>
      <c r="AJ33" s="1228"/>
      <c r="AK33" s="1228"/>
      <c r="AL33" s="1228"/>
      <c r="AM33" s="1228"/>
      <c r="AN33" s="1228"/>
      <c r="AO33" s="1228"/>
      <c r="AP33" s="1228"/>
      <c r="AQ33" s="1228"/>
      <c r="AR33" s="1228"/>
      <c r="AS33" s="1228"/>
      <c r="AT33" s="1228"/>
      <c r="AU33" s="1228"/>
      <c r="AV33" s="1228"/>
      <c r="AW33" s="1228"/>
      <c r="AX33" s="1228"/>
      <c r="AY33" s="1228"/>
      <c r="AZ33" s="1229"/>
      <c r="BF33" s="1"/>
    </row>
    <row r="34" spans="1:58" ht="23.25" customHeight="1" x14ac:dyDescent="0.2">
      <c r="B34" s="887"/>
      <c r="C34" s="888"/>
      <c r="D34" s="888"/>
      <c r="E34" s="888"/>
      <c r="F34" s="888"/>
      <c r="G34" s="888"/>
      <c r="H34" s="888"/>
      <c r="I34" s="888"/>
      <c r="J34" s="888"/>
      <c r="K34" s="888"/>
      <c r="L34" s="969"/>
      <c r="M34" s="946" t="s">
        <v>5</v>
      </c>
      <c r="N34" s="947"/>
      <c r="O34" s="947"/>
      <c r="P34" s="947"/>
      <c r="Q34" s="947"/>
      <c r="R34" s="947"/>
      <c r="S34" s="947"/>
      <c r="T34" s="947"/>
      <c r="U34" s="947"/>
      <c r="V34" s="947"/>
      <c r="W34" s="947"/>
      <c r="X34" s="947"/>
      <c r="Y34" s="1967" t="s">
        <v>59</v>
      </c>
      <c r="Z34" s="1967"/>
      <c r="AA34" s="203"/>
      <c r="AB34" s="2200">
        <v>99310</v>
      </c>
      <c r="AC34" s="2200"/>
      <c r="AD34" s="2200"/>
      <c r="AE34" s="2200"/>
      <c r="AF34" s="184"/>
      <c r="AG34" s="947" t="s">
        <v>0</v>
      </c>
      <c r="AH34" s="947"/>
      <c r="AI34" s="947"/>
      <c r="AJ34" s="947"/>
      <c r="AK34" s="947"/>
      <c r="AL34" s="947"/>
      <c r="AM34" s="947"/>
      <c r="AN34" s="947"/>
      <c r="AO34" s="947"/>
      <c r="AP34" s="947"/>
      <c r="AQ34" s="947"/>
      <c r="AR34" s="947"/>
      <c r="AS34" s="947"/>
      <c r="AT34" s="947"/>
      <c r="AU34" s="947"/>
      <c r="AV34" s="947"/>
      <c r="AW34" s="947"/>
      <c r="AX34" s="947"/>
      <c r="AY34" s="947"/>
      <c r="AZ34" s="1969"/>
    </row>
    <row r="35" spans="1:58" ht="23.25" customHeight="1" x14ac:dyDescent="0.2">
      <c r="B35" s="970"/>
      <c r="C35" s="971"/>
      <c r="D35" s="971"/>
      <c r="E35" s="971"/>
      <c r="F35" s="971"/>
      <c r="G35" s="971"/>
      <c r="H35" s="971"/>
      <c r="I35" s="971"/>
      <c r="J35" s="971"/>
      <c r="K35" s="971"/>
      <c r="L35" s="972"/>
      <c r="M35" s="1979" t="s">
        <v>28</v>
      </c>
      <c r="N35" s="1980"/>
      <c r="O35" s="1980"/>
      <c r="P35" s="1980"/>
      <c r="Q35" s="1980"/>
      <c r="R35" s="1980"/>
      <c r="S35" s="1980"/>
      <c r="T35" s="1980"/>
      <c r="U35" s="1980"/>
      <c r="V35" s="1980"/>
      <c r="W35" s="1980"/>
      <c r="X35" s="1980"/>
      <c r="Y35" s="740"/>
      <c r="Z35" s="1977">
        <f>Z6</f>
        <v>0</v>
      </c>
      <c r="AA35" s="1977"/>
      <c r="AB35" s="1977"/>
      <c r="AC35" s="1977"/>
      <c r="AD35" s="1977"/>
      <c r="AE35" s="1977"/>
      <c r="AF35" s="1977"/>
      <c r="AG35" s="1977"/>
      <c r="AH35" s="1977"/>
      <c r="AI35" s="1977"/>
      <c r="AJ35" s="1977"/>
      <c r="AK35" s="1977"/>
      <c r="AL35" s="741"/>
      <c r="AM35" s="1981">
        <f>AM6</f>
        <v>0</v>
      </c>
      <c r="AN35" s="1981"/>
      <c r="AO35" s="741"/>
      <c r="AP35" s="1977">
        <f>AP6</f>
        <v>0</v>
      </c>
      <c r="AQ35" s="1977"/>
      <c r="AR35" s="1977"/>
      <c r="AS35" s="1977"/>
      <c r="AT35" s="1977"/>
      <c r="AU35" s="1977"/>
      <c r="AV35" s="1977"/>
      <c r="AW35" s="1977"/>
      <c r="AX35" s="1977"/>
      <c r="AY35" s="1977"/>
      <c r="AZ35" s="1978"/>
    </row>
    <row r="36" spans="1:58" s="691" customFormat="1" ht="23.25" customHeight="1" x14ac:dyDescent="0.2">
      <c r="B36" s="1042" t="s">
        <v>886</v>
      </c>
      <c r="C36" s="1043"/>
      <c r="D36" s="1043"/>
      <c r="E36" s="1043"/>
      <c r="F36" s="1043"/>
      <c r="G36" s="1043"/>
      <c r="H36" s="1043"/>
      <c r="I36" s="1043"/>
      <c r="J36" s="1043"/>
      <c r="K36" s="1043"/>
      <c r="L36" s="1455"/>
      <c r="M36" s="1456"/>
      <c r="N36" s="1457"/>
      <c r="O36" s="1337" t="s">
        <v>803</v>
      </c>
      <c r="P36" s="1337"/>
      <c r="Q36" s="1337"/>
      <c r="R36" s="1337"/>
      <c r="S36" s="1337"/>
      <c r="T36" s="1337"/>
      <c r="U36" s="1337"/>
      <c r="V36" s="1337"/>
      <c r="W36" s="1337"/>
      <c r="X36" s="1338"/>
      <c r="Y36" s="1339"/>
      <c r="Z36" s="1340" t="s">
        <v>843</v>
      </c>
      <c r="AA36" s="1340"/>
      <c r="AB36" s="1340"/>
      <c r="AC36" s="1340"/>
      <c r="AD36" s="1340"/>
      <c r="AE36" s="1340"/>
      <c r="AF36" s="1340"/>
      <c r="AG36" s="1340"/>
      <c r="AH36" s="1340"/>
      <c r="AI36" s="1341"/>
      <c r="AJ36" s="1328"/>
      <c r="AK36" s="1329"/>
      <c r="AL36" s="1329"/>
      <c r="AM36" s="1330" t="s">
        <v>75</v>
      </c>
      <c r="AN36" s="1331"/>
      <c r="AO36" s="711"/>
      <c r="AP36" s="1332" t="s">
        <v>842</v>
      </c>
      <c r="AQ36" s="1333"/>
      <c r="AR36" s="1334"/>
      <c r="AS36" s="1335" t="str">
        <f>IF(AJ36="","",100/(50*AJ36))</f>
        <v/>
      </c>
      <c r="AT36" s="1335"/>
      <c r="AU36" s="1335"/>
      <c r="AV36" s="1336"/>
      <c r="AW36" s="1324"/>
      <c r="AX36" s="2240"/>
      <c r="AY36" s="2240"/>
      <c r="AZ36" s="2241"/>
    </row>
    <row r="37" spans="1:58" s="691" customFormat="1" ht="23.25" customHeight="1" x14ac:dyDescent="0.2">
      <c r="B37" s="2238"/>
      <c r="C37" s="2239"/>
      <c r="D37" s="2239"/>
      <c r="E37" s="2239"/>
      <c r="F37" s="2239"/>
      <c r="G37" s="2239"/>
      <c r="H37" s="2239"/>
      <c r="I37" s="2248" t="s">
        <v>840</v>
      </c>
      <c r="J37" s="2248"/>
      <c r="K37" s="2248"/>
      <c r="L37" s="2249"/>
      <c r="M37" s="2246"/>
      <c r="N37" s="2247"/>
      <c r="O37" s="2244" t="s">
        <v>803</v>
      </c>
      <c r="P37" s="2245"/>
      <c r="Q37" s="2245"/>
      <c r="R37" s="2245"/>
      <c r="S37" s="2245"/>
      <c r="T37" s="2245"/>
      <c r="U37" s="2245"/>
      <c r="V37" s="2245"/>
      <c r="W37" s="2245"/>
      <c r="X37" s="2242"/>
      <c r="Y37" s="2242"/>
      <c r="Z37" s="2242"/>
      <c r="AA37" s="2242"/>
      <c r="AB37" s="2242"/>
      <c r="AC37" s="2242"/>
      <c r="AD37" s="2242"/>
      <c r="AE37" s="2242"/>
      <c r="AF37" s="2242"/>
      <c r="AG37" s="2242"/>
      <c r="AH37" s="2242"/>
      <c r="AI37" s="2242"/>
      <c r="AJ37" s="2242"/>
      <c r="AK37" s="2242"/>
      <c r="AL37" s="2242"/>
      <c r="AM37" s="2242"/>
      <c r="AN37" s="2242"/>
      <c r="AO37" s="2242"/>
      <c r="AP37" s="2242"/>
      <c r="AQ37" s="2242"/>
      <c r="AR37" s="2242"/>
      <c r="AS37" s="2242"/>
      <c r="AT37" s="2242"/>
      <c r="AU37" s="2242"/>
      <c r="AV37" s="2242"/>
      <c r="AW37" s="2242"/>
      <c r="AX37" s="2242"/>
      <c r="AY37" s="2242"/>
      <c r="AZ37" s="2243"/>
    </row>
    <row r="38" spans="1:58" ht="23.25" hidden="1" customHeight="1" x14ac:dyDescent="0.2">
      <c r="B38" s="2303" t="s">
        <v>123</v>
      </c>
      <c r="C38" s="2304"/>
      <c r="D38" s="2304"/>
      <c r="E38" s="2304"/>
      <c r="F38" s="2304"/>
      <c r="G38" s="2304"/>
      <c r="H38" s="2304"/>
      <c r="I38" s="2304"/>
      <c r="J38" s="2304"/>
      <c r="K38" s="2304"/>
      <c r="L38" s="2305"/>
      <c r="M38" s="2232"/>
      <c r="N38" s="2233"/>
      <c r="O38" s="2234" t="s">
        <v>332</v>
      </c>
      <c r="P38" s="2234"/>
      <c r="Q38" s="2234"/>
      <c r="R38" s="2234"/>
      <c r="S38" s="2234"/>
      <c r="T38" s="2234"/>
      <c r="U38" s="2234"/>
      <c r="V38" s="2234"/>
      <c r="W38" s="2234"/>
      <c r="X38" s="2234"/>
      <c r="Y38" s="2234"/>
      <c r="Z38" s="2234"/>
      <c r="AA38" s="2234"/>
      <c r="AB38" s="2234"/>
      <c r="AC38" s="2234"/>
      <c r="AD38" s="2234"/>
      <c r="AE38" s="2234"/>
      <c r="AF38" s="2234"/>
      <c r="AG38" s="2234"/>
      <c r="AH38" s="2234"/>
      <c r="AI38" s="2234"/>
      <c r="AJ38" s="2234"/>
      <c r="AK38" s="2234"/>
      <c r="AL38" s="2234"/>
      <c r="AM38" s="2306" t="s">
        <v>171</v>
      </c>
      <c r="AN38" s="2304"/>
      <c r="AO38" s="2304"/>
      <c r="AP38" s="2304"/>
      <c r="AQ38" s="2304"/>
      <c r="AR38" s="2307"/>
      <c r="AS38" s="2235"/>
      <c r="AT38" s="2236"/>
      <c r="AU38" s="2236"/>
      <c r="AV38" s="2237"/>
      <c r="AW38" s="2327" t="s">
        <v>63</v>
      </c>
      <c r="AX38" s="2328"/>
      <c r="AY38" s="2328"/>
      <c r="AZ38" s="2329"/>
    </row>
    <row r="39" spans="1:58" ht="18" customHeight="1" x14ac:dyDescent="0.2">
      <c r="A39" t="s">
        <v>52</v>
      </c>
      <c r="B39" s="1364" t="s">
        <v>64</v>
      </c>
      <c r="C39" s="1158"/>
      <c r="D39" s="1158"/>
      <c r="E39" s="1158"/>
      <c r="F39" s="1158"/>
      <c r="G39" s="1158"/>
      <c r="H39" s="1158"/>
      <c r="I39" s="1158"/>
      <c r="J39" s="1158"/>
      <c r="K39" s="1158"/>
      <c r="L39" s="1365"/>
      <c r="M39" s="1514"/>
      <c r="N39" s="1515"/>
      <c r="O39" s="2250" t="s">
        <v>367</v>
      </c>
      <c r="P39" s="2250"/>
      <c r="Q39" s="2250"/>
      <c r="R39" s="2250"/>
      <c r="S39" s="2250"/>
      <c r="T39" s="2250"/>
      <c r="U39" s="2250"/>
      <c r="V39" s="2250"/>
      <c r="W39" s="2250"/>
      <c r="X39" s="2396"/>
      <c r="Y39" s="1514"/>
      <c r="Z39" s="1515"/>
      <c r="AA39" s="2250" t="s">
        <v>318</v>
      </c>
      <c r="AB39" s="2250"/>
      <c r="AC39" s="2250"/>
      <c r="AD39" s="2250"/>
      <c r="AE39" s="2250"/>
      <c r="AF39" s="2250"/>
      <c r="AG39" s="2250"/>
      <c r="AH39" s="2250"/>
      <c r="AI39" s="2250"/>
      <c r="AJ39" s="2396"/>
      <c r="AK39" s="1514"/>
      <c r="AL39" s="1515"/>
      <c r="AM39" s="2250" t="s">
        <v>319</v>
      </c>
      <c r="AN39" s="2250"/>
      <c r="AO39" s="2250"/>
      <c r="AP39" s="2250"/>
      <c r="AQ39" s="2250"/>
      <c r="AR39" s="2250"/>
      <c r="AS39" s="2250"/>
      <c r="AT39" s="2250"/>
      <c r="AU39" s="2250"/>
      <c r="AV39" s="2250"/>
      <c r="AW39" s="2250"/>
      <c r="AX39" s="2250"/>
      <c r="AY39" s="2250"/>
      <c r="AZ39" s="2251"/>
    </row>
    <row r="40" spans="1:58" ht="18" customHeight="1" x14ac:dyDescent="0.2">
      <c r="B40" s="2311"/>
      <c r="C40" s="2312"/>
      <c r="D40" s="2312"/>
      <c r="E40" s="2312"/>
      <c r="F40" s="2312"/>
      <c r="G40" s="2312"/>
      <c r="H40" s="2312"/>
      <c r="I40" s="2312"/>
      <c r="J40" s="2312"/>
      <c r="K40" s="2312"/>
      <c r="L40" s="2313"/>
      <c r="M40" s="2252"/>
      <c r="N40" s="2253"/>
      <c r="O40" s="2308" t="s">
        <v>987</v>
      </c>
      <c r="P40" s="2309"/>
      <c r="Q40" s="2309"/>
      <c r="R40" s="2309"/>
      <c r="S40" s="2309"/>
      <c r="T40" s="2309"/>
      <c r="U40" s="2309"/>
      <c r="V40" s="2309"/>
      <c r="W40" s="2309"/>
      <c r="X40" s="2310"/>
      <c r="Y40" s="2252"/>
      <c r="Z40" s="2253"/>
      <c r="AA40" s="2308" t="s">
        <v>65</v>
      </c>
      <c r="AB40" s="2308"/>
      <c r="AC40" s="2308"/>
      <c r="AD40" s="2308"/>
      <c r="AE40" s="2308"/>
      <c r="AF40" s="2308"/>
      <c r="AG40" s="2308"/>
      <c r="AH40" s="2308"/>
      <c r="AI40" s="2308"/>
      <c r="AJ40" s="2314"/>
      <c r="AK40" s="2252"/>
      <c r="AL40" s="2253"/>
      <c r="AM40" s="2253"/>
      <c r="AN40" s="2253"/>
      <c r="AO40" s="2253"/>
      <c r="AP40" s="2253"/>
      <c r="AQ40" s="2253"/>
      <c r="AR40" s="2253"/>
      <c r="AS40" s="2253"/>
      <c r="AT40" s="2253"/>
      <c r="AU40" s="2253"/>
      <c r="AV40" s="2253"/>
      <c r="AW40" s="2253"/>
      <c r="AX40" s="2253"/>
      <c r="AY40" s="2253"/>
      <c r="AZ40" s="2393"/>
    </row>
    <row r="41" spans="1:58" ht="23.25" customHeight="1" x14ac:dyDescent="0.2">
      <c r="B41" s="1607" t="s">
        <v>67</v>
      </c>
      <c r="C41" s="1608"/>
      <c r="D41" s="1608"/>
      <c r="E41" s="1608"/>
      <c r="F41" s="1608"/>
      <c r="G41" s="1608"/>
      <c r="H41" s="1608"/>
      <c r="I41" s="1608"/>
      <c r="J41" s="1608"/>
      <c r="K41" s="1608"/>
      <c r="L41" s="1609"/>
      <c r="M41" s="1258"/>
      <c r="N41" s="1259"/>
      <c r="O41" s="1261" t="s">
        <v>333</v>
      </c>
      <c r="P41" s="1261"/>
      <c r="Q41" s="1261"/>
      <c r="R41" s="1261"/>
      <c r="S41" s="1261"/>
      <c r="T41" s="1261"/>
      <c r="U41" s="1261"/>
      <c r="V41" s="1261"/>
      <c r="W41" s="1261"/>
      <c r="X41" s="1261"/>
      <c r="Y41" s="1261"/>
      <c r="Z41" s="1261"/>
      <c r="AA41" s="1261"/>
      <c r="AB41" s="1261"/>
      <c r="AC41" s="1261"/>
      <c r="AD41" s="1261"/>
      <c r="AE41" s="1261"/>
      <c r="AF41" s="1262"/>
      <c r="AG41" s="2350"/>
      <c r="AH41" s="1259"/>
      <c r="AI41" s="1261" t="s">
        <v>334</v>
      </c>
      <c r="AJ41" s="1261"/>
      <c r="AK41" s="1261"/>
      <c r="AL41" s="1261"/>
      <c r="AM41" s="1261"/>
      <c r="AN41" s="1261"/>
      <c r="AO41" s="1261"/>
      <c r="AP41" s="1261"/>
      <c r="AQ41" s="1261"/>
      <c r="AR41" s="1261"/>
      <c r="AS41" s="1261"/>
      <c r="AT41" s="1261"/>
      <c r="AU41" s="1261"/>
      <c r="AV41" s="1261"/>
      <c r="AW41" s="1261"/>
      <c r="AX41" s="1261"/>
      <c r="AY41" s="1261"/>
      <c r="AZ41" s="2351"/>
    </row>
    <row r="42" spans="1:58" ht="23.25" customHeight="1" x14ac:dyDescent="0.2">
      <c r="B42" s="904"/>
      <c r="C42" s="872"/>
      <c r="D42" s="872"/>
      <c r="E42" s="872"/>
      <c r="F42" s="872"/>
      <c r="G42" s="872"/>
      <c r="H42" s="872"/>
      <c r="I42" s="872"/>
      <c r="J42" s="872"/>
      <c r="K42" s="872"/>
      <c r="L42" s="1498"/>
      <c r="M42" s="1834"/>
      <c r="N42" s="1835"/>
      <c r="O42" s="1539" t="s">
        <v>325</v>
      </c>
      <c r="P42" s="1707"/>
      <c r="Q42" s="1707"/>
      <c r="R42" s="1707"/>
      <c r="S42" s="1707"/>
      <c r="T42" s="1707"/>
      <c r="U42" s="1836"/>
      <c r="V42" s="2394" t="s">
        <v>362</v>
      </c>
      <c r="W42" s="1707"/>
      <c r="X42" s="1707"/>
      <c r="Y42" s="1707"/>
      <c r="Z42" s="1707"/>
      <c r="AA42" s="1707"/>
      <c r="AB42" s="1707"/>
      <c r="AC42" s="1707"/>
      <c r="AD42" s="1707"/>
      <c r="AE42" s="1707"/>
      <c r="AF42" s="2395"/>
      <c r="AG42" s="2345"/>
      <c r="AH42" s="2346"/>
      <c r="AI42" s="2347" t="s">
        <v>322</v>
      </c>
      <c r="AJ42" s="2348"/>
      <c r="AK42" s="2348"/>
      <c r="AL42" s="2348"/>
      <c r="AM42" s="2348"/>
      <c r="AN42" s="2348"/>
      <c r="AO42" s="2348"/>
      <c r="AP42" s="2348"/>
      <c r="AQ42" s="2348"/>
      <c r="AR42" s="2348"/>
      <c r="AS42" s="2348"/>
      <c r="AT42" s="2348"/>
      <c r="AU42" s="2348"/>
      <c r="AV42" s="2348"/>
      <c r="AW42" s="2348"/>
      <c r="AX42" s="2348"/>
      <c r="AY42" s="2348"/>
      <c r="AZ42" s="2349"/>
    </row>
    <row r="43" spans="1:58" ht="23.25" customHeight="1" x14ac:dyDescent="0.2">
      <c r="B43" s="2391"/>
      <c r="C43" s="885"/>
      <c r="D43" s="885"/>
      <c r="E43" s="885"/>
      <c r="F43" s="885"/>
      <c r="G43" s="885"/>
      <c r="H43" s="885"/>
      <c r="I43" s="885"/>
      <c r="J43" s="885"/>
      <c r="K43" s="885"/>
      <c r="L43" s="2392"/>
      <c r="M43" s="1829"/>
      <c r="N43" s="1830"/>
      <c r="O43" s="1831" t="s">
        <v>324</v>
      </c>
      <c r="P43" s="1832"/>
      <c r="Q43" s="1832"/>
      <c r="R43" s="1832"/>
      <c r="S43" s="1832"/>
      <c r="T43" s="1832"/>
      <c r="U43" s="1832"/>
      <c r="V43" s="1832"/>
      <c r="W43" s="1832"/>
      <c r="X43" s="1832"/>
      <c r="Y43" s="1832"/>
      <c r="Z43" s="1832"/>
      <c r="AA43" s="1832"/>
      <c r="AB43" s="1832"/>
      <c r="AC43" s="1832"/>
      <c r="AD43" s="1832"/>
      <c r="AE43" s="1832"/>
      <c r="AF43" s="1833"/>
      <c r="AG43" s="1266" t="s">
        <v>122</v>
      </c>
      <c r="AH43" s="1266"/>
      <c r="AI43" s="1266"/>
      <c r="AJ43" s="1266"/>
      <c r="AK43" s="1266"/>
      <c r="AL43" s="1266"/>
      <c r="AM43" s="1266"/>
      <c r="AN43" s="1267"/>
      <c r="AO43" s="2218"/>
      <c r="AP43" s="2219"/>
      <c r="AQ43" s="2219"/>
      <c r="AR43" s="2219"/>
      <c r="AS43" s="2219"/>
      <c r="AT43" s="2219"/>
      <c r="AU43" s="2219"/>
      <c r="AV43" s="2219"/>
      <c r="AW43" s="2219"/>
      <c r="AX43" s="2219"/>
      <c r="AY43" s="2219"/>
      <c r="AZ43" s="2220"/>
    </row>
    <row r="44" spans="1:58" ht="23.25" customHeight="1" x14ac:dyDescent="0.2">
      <c r="B44" s="1364" t="s">
        <v>96</v>
      </c>
      <c r="C44" s="1158"/>
      <c r="D44" s="1158"/>
      <c r="E44" s="1158"/>
      <c r="F44" s="1158"/>
      <c r="G44" s="1158"/>
      <c r="H44" s="1158"/>
      <c r="I44" s="1158"/>
      <c r="J44" s="1158"/>
      <c r="K44" s="1158"/>
      <c r="L44" s="1365"/>
      <c r="M44" s="2295"/>
      <c r="N44" s="2296"/>
      <c r="O44" s="2388" t="s">
        <v>885</v>
      </c>
      <c r="P44" s="2388"/>
      <c r="Q44" s="2388"/>
      <c r="R44" s="2388"/>
      <c r="S44" s="2388"/>
      <c r="T44" s="2388"/>
      <c r="U44" s="2388"/>
      <c r="V44" s="2388"/>
      <c r="W44" s="2388"/>
      <c r="X44" s="2388"/>
      <c r="Y44" s="2388"/>
      <c r="Z44" s="2388"/>
      <c r="AA44" s="2388"/>
      <c r="AB44" s="2388"/>
      <c r="AC44" s="2388"/>
      <c r="AD44" s="2388"/>
      <c r="AE44" s="2388"/>
      <c r="AF44" s="2388"/>
      <c r="AG44" s="2223" t="s">
        <v>264</v>
      </c>
      <c r="AH44" s="2223"/>
      <c r="AI44" s="2223"/>
      <c r="AJ44" s="2223"/>
      <c r="AK44" s="2223"/>
      <c r="AL44" s="2223"/>
      <c r="AM44" s="2223"/>
      <c r="AN44" s="2224"/>
      <c r="AO44" s="2324" t="str">
        <f>IF(M45=1,IF(AS10="","",0.7*AS10),"")</f>
        <v/>
      </c>
      <c r="AP44" s="2325"/>
      <c r="AQ44" s="2325"/>
      <c r="AR44" s="2325"/>
      <c r="AS44" s="2325"/>
      <c r="AT44" s="2325"/>
      <c r="AU44" s="2325"/>
      <c r="AV44" s="2326"/>
      <c r="AW44" s="2352" t="s">
        <v>252</v>
      </c>
      <c r="AX44" s="2353"/>
      <c r="AY44" s="2353"/>
      <c r="AZ44" s="2354"/>
    </row>
    <row r="45" spans="1:58" ht="23.25" customHeight="1" x14ac:dyDescent="0.2">
      <c r="B45" s="2399" t="s">
        <v>130</v>
      </c>
      <c r="C45" s="2400"/>
      <c r="D45" s="2400"/>
      <c r="E45" s="2400"/>
      <c r="F45" s="2400"/>
      <c r="G45" s="2400"/>
      <c r="H45" s="2400"/>
      <c r="I45" s="2400"/>
      <c r="J45" s="2400"/>
      <c r="K45" s="2400"/>
      <c r="L45" s="2401"/>
      <c r="M45" s="2397">
        <v>4</v>
      </c>
      <c r="N45" s="2398"/>
      <c r="O45" s="2389" t="s">
        <v>132</v>
      </c>
      <c r="P45" s="2389"/>
      <c r="Q45" s="2389"/>
      <c r="R45" s="2389"/>
      <c r="S45" s="2389"/>
      <c r="T45" s="2389"/>
      <c r="U45" s="2389"/>
      <c r="V45" s="2389"/>
      <c r="W45" s="2389"/>
      <c r="X45" s="2389"/>
      <c r="Y45" s="2389"/>
      <c r="Z45" s="2389"/>
      <c r="AA45" s="2389"/>
      <c r="AB45" s="2389"/>
      <c r="AC45" s="2389"/>
      <c r="AD45" s="2389"/>
      <c r="AE45" s="2389"/>
      <c r="AF45" s="2390"/>
      <c r="AG45" s="2321" t="s">
        <v>265</v>
      </c>
      <c r="AH45" s="2322"/>
      <c r="AI45" s="2322"/>
      <c r="AJ45" s="2322"/>
      <c r="AK45" s="2322"/>
      <c r="AL45" s="2322"/>
      <c r="AM45" s="2322"/>
      <c r="AN45" s="2323"/>
      <c r="AO45" s="2315"/>
      <c r="AP45" s="2316"/>
      <c r="AQ45" s="2316"/>
      <c r="AR45" s="2316"/>
      <c r="AS45" s="2316"/>
      <c r="AT45" s="2316"/>
      <c r="AU45" s="2316"/>
      <c r="AV45" s="2317"/>
      <c r="AW45" s="2318" t="s">
        <v>252</v>
      </c>
      <c r="AX45" s="2319"/>
      <c r="AY45" s="2319"/>
      <c r="AZ45" s="2320"/>
    </row>
    <row r="46" spans="1:58" ht="23.25" customHeight="1" x14ac:dyDescent="0.2">
      <c r="A46" t="s">
        <v>52</v>
      </c>
      <c r="B46" s="2402"/>
      <c r="C46" s="2403"/>
      <c r="D46" s="2403"/>
      <c r="E46" s="2403"/>
      <c r="F46" s="2403"/>
      <c r="G46" s="2403"/>
      <c r="H46" s="2403"/>
      <c r="I46" s="2403"/>
      <c r="J46" s="2403"/>
      <c r="K46" s="2403"/>
      <c r="L46" s="2404"/>
      <c r="M46" s="2297"/>
      <c r="N46" s="2298"/>
      <c r="O46" s="2299" t="s">
        <v>884</v>
      </c>
      <c r="P46" s="2298"/>
      <c r="Q46" s="2298"/>
      <c r="R46" s="2298"/>
      <c r="S46" s="2298"/>
      <c r="T46" s="2298"/>
      <c r="U46" s="2298"/>
      <c r="V46" s="2298"/>
      <c r="W46" s="2298"/>
      <c r="X46" s="2298"/>
      <c r="Y46" s="2298"/>
      <c r="Z46" s="2298"/>
      <c r="AA46" s="2298"/>
      <c r="AB46" s="2298"/>
      <c r="AC46" s="2298"/>
      <c r="AD46" s="2298"/>
      <c r="AE46" s="2298"/>
      <c r="AF46" s="2298"/>
      <c r="AG46" s="2300"/>
      <c r="AH46" s="2300"/>
      <c r="AI46" s="2300"/>
      <c r="AJ46" s="2300"/>
      <c r="AK46" s="2300"/>
      <c r="AL46" s="2300"/>
      <c r="AM46" s="2300"/>
      <c r="AN46" s="2300"/>
      <c r="AO46" s="2300"/>
      <c r="AP46" s="2300"/>
      <c r="AQ46" s="2300"/>
      <c r="AR46" s="2300"/>
      <c r="AS46" s="2300"/>
      <c r="AT46" s="2300"/>
      <c r="AU46" s="2300"/>
      <c r="AV46" s="2300"/>
      <c r="AW46" s="2300"/>
      <c r="AX46" s="2300"/>
      <c r="AY46" s="2300"/>
      <c r="AZ46" s="2301"/>
    </row>
    <row r="47" spans="1:58" ht="23.25" customHeight="1" x14ac:dyDescent="0.2">
      <c r="B47" s="2340" t="s">
        <v>73</v>
      </c>
      <c r="C47" s="2341"/>
      <c r="D47" s="2341"/>
      <c r="E47" s="2341"/>
      <c r="F47" s="2341"/>
      <c r="G47" s="2341"/>
      <c r="H47" s="2341"/>
      <c r="I47" s="2341"/>
      <c r="J47" s="2341"/>
      <c r="K47" s="2341"/>
      <c r="L47" s="2342"/>
      <c r="M47" s="2302" t="s">
        <v>363</v>
      </c>
      <c r="N47" s="1261"/>
      <c r="O47" s="1261"/>
      <c r="P47" s="1261"/>
      <c r="Q47" s="1261"/>
      <c r="R47" s="1261"/>
      <c r="S47" s="1261"/>
      <c r="T47" s="2292"/>
      <c r="U47" s="2221" t="s">
        <v>950</v>
      </c>
      <c r="V47" s="2222"/>
      <c r="W47" s="2222"/>
      <c r="X47" s="2222"/>
      <c r="Y47" s="2222"/>
      <c r="Z47" s="2222"/>
      <c r="AA47" s="2222"/>
      <c r="AB47" s="2222"/>
      <c r="AC47" s="2222"/>
      <c r="AD47" s="2222"/>
      <c r="AE47" s="2222"/>
      <c r="AF47" s="2222"/>
      <c r="AG47" s="2215" t="s">
        <v>951</v>
      </c>
      <c r="AH47" s="2216"/>
      <c r="AI47" s="2216"/>
      <c r="AJ47" s="2216"/>
      <c r="AK47" s="2216"/>
      <c r="AL47" s="2216"/>
      <c r="AM47" s="2216"/>
      <c r="AN47" s="2216"/>
      <c r="AO47" s="2216"/>
      <c r="AP47" s="2216"/>
      <c r="AQ47" s="2216"/>
      <c r="AR47" s="2216"/>
      <c r="AS47" s="2216"/>
      <c r="AT47" s="2216"/>
      <c r="AU47" s="2216"/>
      <c r="AV47" s="2216"/>
      <c r="AW47" s="2216"/>
      <c r="AX47" s="2216"/>
      <c r="AY47" s="2216"/>
      <c r="AZ47" s="2217"/>
      <c r="BA47" s="13" t="b">
        <v>0</v>
      </c>
    </row>
    <row r="48" spans="1:58" s="1" customFormat="1" ht="23.25" customHeight="1" x14ac:dyDescent="0.2">
      <c r="B48" s="1505" t="s">
        <v>74</v>
      </c>
      <c r="C48" s="1506"/>
      <c r="D48" s="1506"/>
      <c r="E48" s="1506"/>
      <c r="F48" s="1506"/>
      <c r="G48" s="1506"/>
      <c r="H48" s="1506"/>
      <c r="I48" s="1506"/>
      <c r="J48" s="1506"/>
      <c r="K48" s="1506"/>
      <c r="L48" s="1507"/>
      <c r="M48" s="1502" t="s">
        <v>68</v>
      </c>
      <c r="N48" s="1503"/>
      <c r="O48" s="1503"/>
      <c r="P48" s="1504"/>
      <c r="Q48" s="1508"/>
      <c r="R48" s="1508"/>
      <c r="S48" s="1508"/>
      <c r="T48" s="1508"/>
      <c r="U48" s="1508"/>
      <c r="V48" s="1508"/>
      <c r="W48" s="1508"/>
      <c r="X48" s="1508"/>
      <c r="Y48" s="1508"/>
      <c r="Z48" s="1508"/>
      <c r="AA48" s="1508"/>
      <c r="AB48" s="1508"/>
      <c r="AC48" s="1508"/>
      <c r="AD48" s="1508"/>
      <c r="AE48" s="1508"/>
      <c r="AF48" s="1509"/>
      <c r="AG48" s="2214" t="s">
        <v>69</v>
      </c>
      <c r="AH48" s="1266"/>
      <c r="AI48" s="1266"/>
      <c r="AJ48" s="1266"/>
      <c r="AK48" s="1266"/>
      <c r="AL48" s="1266"/>
      <c r="AM48" s="1266"/>
      <c r="AN48" s="1267"/>
      <c r="AO48" s="2218"/>
      <c r="AP48" s="2219"/>
      <c r="AQ48" s="2219"/>
      <c r="AR48" s="2219"/>
      <c r="AS48" s="2219"/>
      <c r="AT48" s="2219"/>
      <c r="AU48" s="2219"/>
      <c r="AV48" s="2219"/>
      <c r="AW48" s="2219"/>
      <c r="AX48" s="2219"/>
      <c r="AY48" s="2219"/>
      <c r="AZ48" s="2220"/>
      <c r="BA48" s="13" t="b">
        <v>0</v>
      </c>
      <c r="BD48" s="74"/>
    </row>
    <row r="49" spans="2:52" ht="15.75" customHeight="1" x14ac:dyDescent="0.2">
      <c r="B49" s="1505" t="s">
        <v>971</v>
      </c>
      <c r="C49" s="1506"/>
      <c r="D49" s="1506"/>
      <c r="E49" s="1506"/>
      <c r="F49" s="1506"/>
      <c r="G49" s="1506"/>
      <c r="H49" s="1506"/>
      <c r="I49" s="1506"/>
      <c r="J49" s="1506"/>
      <c r="K49" s="1506"/>
      <c r="L49" s="1507"/>
      <c r="M49" s="2330"/>
      <c r="N49" s="2331"/>
      <c r="O49" s="2331"/>
      <c r="P49" s="2331"/>
      <c r="Q49" s="2331"/>
      <c r="R49" s="2331"/>
      <c r="S49" s="2331"/>
      <c r="T49" s="2332"/>
      <c r="U49" s="2333" t="s">
        <v>259</v>
      </c>
      <c r="V49" s="2334"/>
      <c r="W49" s="2334"/>
      <c r="X49" s="2334"/>
      <c r="Y49" s="2334"/>
      <c r="Z49" s="2334"/>
      <c r="AA49" s="2334"/>
      <c r="AB49" s="2334"/>
      <c r="AC49" s="2334"/>
      <c r="AD49" s="2334"/>
      <c r="AE49" s="2334"/>
      <c r="AF49" s="2334"/>
      <c r="AG49" s="2334"/>
      <c r="AH49" s="2334"/>
      <c r="AI49" s="2334"/>
      <c r="AJ49" s="2334"/>
      <c r="AK49" s="2334"/>
      <c r="AL49" s="2334"/>
      <c r="AM49" s="2334"/>
      <c r="AN49" s="2334"/>
      <c r="AO49" s="2334"/>
      <c r="AP49" s="2334"/>
      <c r="AQ49" s="2334"/>
      <c r="AR49" s="2334"/>
      <c r="AS49" s="2334"/>
      <c r="AT49" s="2334"/>
      <c r="AU49" s="2334"/>
      <c r="AV49" s="2334"/>
      <c r="AW49" s="2334"/>
      <c r="AX49" s="2334"/>
      <c r="AY49" s="2334"/>
      <c r="AZ49" s="2335"/>
    </row>
    <row r="50" spans="2:52" ht="18.75" customHeight="1" x14ac:dyDescent="0.2">
      <c r="B50" s="1517"/>
      <c r="C50" s="1518"/>
      <c r="D50" s="1518"/>
      <c r="E50" s="1518"/>
      <c r="F50" s="1518"/>
      <c r="G50" s="1518"/>
      <c r="H50" s="1518"/>
      <c r="I50" s="1518"/>
      <c r="J50" s="1518"/>
      <c r="K50" s="1518"/>
      <c r="L50" s="1519"/>
      <c r="M50" s="1826" t="s">
        <v>70</v>
      </c>
      <c r="N50" s="1827"/>
      <c r="O50" s="1827"/>
      <c r="P50" s="1827"/>
      <c r="Q50" s="1827"/>
      <c r="R50" s="1827"/>
      <c r="S50" s="1827"/>
      <c r="T50" s="1828"/>
      <c r="U50" s="1510" t="s">
        <v>18</v>
      </c>
      <c r="V50" s="1511"/>
      <c r="W50" s="1511"/>
      <c r="X50" s="1511"/>
      <c r="Y50" s="1511"/>
      <c r="Z50" s="1511"/>
      <c r="AA50" s="1512"/>
      <c r="AB50" s="1512"/>
      <c r="AC50" s="1511" t="s">
        <v>19</v>
      </c>
      <c r="AD50" s="1511"/>
      <c r="AE50" s="1511"/>
      <c r="AF50" s="1511"/>
      <c r="AG50" s="1511"/>
      <c r="AH50" s="1511"/>
      <c r="AI50" s="1512"/>
      <c r="AJ50" s="1512"/>
      <c r="AK50" s="1511" t="s">
        <v>20</v>
      </c>
      <c r="AL50" s="1511"/>
      <c r="AM50" s="1511"/>
      <c r="AN50" s="1511"/>
      <c r="AO50" s="1511"/>
      <c r="AP50" s="1511"/>
      <c r="AQ50" s="1512"/>
      <c r="AR50" s="1512"/>
      <c r="AS50" s="1511" t="s">
        <v>23</v>
      </c>
      <c r="AT50" s="1511"/>
      <c r="AU50" s="1511"/>
      <c r="AV50" s="1511"/>
      <c r="AW50" s="1511"/>
      <c r="AX50" s="1511"/>
      <c r="AY50" s="1512"/>
      <c r="AZ50" s="1841"/>
    </row>
    <row r="51" spans="2:52" ht="23.25" customHeight="1" x14ac:dyDescent="0.2">
      <c r="B51" s="1517"/>
      <c r="C51" s="1518"/>
      <c r="D51" s="1518"/>
      <c r="E51" s="1518"/>
      <c r="F51" s="1518"/>
      <c r="G51" s="1518"/>
      <c r="H51" s="1518"/>
      <c r="I51" s="1518"/>
      <c r="J51" s="1518"/>
      <c r="K51" s="1518"/>
      <c r="L51" s="1519"/>
      <c r="M51" s="1479"/>
      <c r="N51" s="1480"/>
      <c r="O51" s="1481" t="s">
        <v>76</v>
      </c>
      <c r="P51" s="1481"/>
      <c r="Q51" s="1481"/>
      <c r="R51" s="1473" t="s">
        <v>75</v>
      </c>
      <c r="S51" s="1473"/>
      <c r="T51" s="1474"/>
      <c r="U51" s="2121">
        <f>IF(BA47=TRUE,O51%*'E.2 Datenblatt EZE = FVA'!AE94,0)</f>
        <v>0</v>
      </c>
      <c r="V51" s="2122"/>
      <c r="W51" s="2122"/>
      <c r="X51" s="2122"/>
      <c r="Y51" s="2122"/>
      <c r="Z51" s="2122"/>
      <c r="AA51" s="1424"/>
      <c r="AB51" s="1424"/>
      <c r="AC51" s="2122">
        <f>IF(BA47=TRUE,O51%*'E.2 Datenblatt EZE = FVA'!AJ94,0)</f>
        <v>0</v>
      </c>
      <c r="AD51" s="2122"/>
      <c r="AE51" s="2122"/>
      <c r="AF51" s="2122"/>
      <c r="AG51" s="2122"/>
      <c r="AH51" s="2122"/>
      <c r="AI51" s="1424"/>
      <c r="AJ51" s="1424"/>
      <c r="AK51" s="2122">
        <f>IF(BA47=TRUE,O51%*'E.2 Datenblatt EZE = FVA'!AO94,0)</f>
        <v>0</v>
      </c>
      <c r="AL51" s="2122"/>
      <c r="AM51" s="2122"/>
      <c r="AN51" s="2122"/>
      <c r="AO51" s="2122"/>
      <c r="AP51" s="2122"/>
      <c r="AQ51" s="1424"/>
      <c r="AR51" s="1424"/>
      <c r="AS51" s="2123">
        <f>SUM(U51:AR51)</f>
        <v>0</v>
      </c>
      <c r="AT51" s="2123"/>
      <c r="AU51" s="2123"/>
      <c r="AV51" s="2123"/>
      <c r="AW51" s="2123"/>
      <c r="AX51" s="2123"/>
      <c r="AY51" s="1785"/>
      <c r="AZ51" s="1786"/>
    </row>
    <row r="52" spans="2:52" ht="18" customHeight="1" x14ac:dyDescent="0.2">
      <c r="B52" s="1517"/>
      <c r="C52" s="1518"/>
      <c r="D52" s="1518"/>
      <c r="E52" s="1518"/>
      <c r="F52" s="1518"/>
      <c r="G52" s="1518"/>
      <c r="H52" s="1518"/>
      <c r="I52" s="1518"/>
      <c r="J52" s="1518"/>
      <c r="K52" s="1518"/>
      <c r="L52" s="1519"/>
      <c r="M52" s="2385" t="s">
        <v>258</v>
      </c>
      <c r="N52" s="2386"/>
      <c r="O52" s="2386"/>
      <c r="P52" s="2386"/>
      <c r="Q52" s="2386"/>
      <c r="R52" s="2386"/>
      <c r="S52" s="2386"/>
      <c r="T52" s="2387"/>
      <c r="U52" s="2121">
        <f>IF(BA47=TRUE,'E.2 Datenblatt EZE = FVA'!AE95,0)</f>
        <v>0</v>
      </c>
      <c r="V52" s="2122"/>
      <c r="W52" s="2122"/>
      <c r="X52" s="2122"/>
      <c r="Y52" s="2122"/>
      <c r="Z52" s="2122"/>
      <c r="AA52" s="1424"/>
      <c r="AB52" s="1424"/>
      <c r="AC52" s="2122">
        <f>IF(BA47=TRUE,'E.2 Datenblatt EZE = FVA'!AJ95,0)</f>
        <v>0</v>
      </c>
      <c r="AD52" s="2122"/>
      <c r="AE52" s="2122"/>
      <c r="AF52" s="2122"/>
      <c r="AG52" s="2122"/>
      <c r="AH52" s="2122"/>
      <c r="AI52" s="1424"/>
      <c r="AJ52" s="1424"/>
      <c r="AK52" s="2122">
        <f>IF(BA47=TRUE,'E.2 Datenblatt EZE = FVA'!AO95,0)</f>
        <v>0</v>
      </c>
      <c r="AL52" s="2122"/>
      <c r="AM52" s="2122"/>
      <c r="AN52" s="2122"/>
      <c r="AO52" s="2122"/>
      <c r="AP52" s="2122"/>
      <c r="AQ52" s="1424"/>
      <c r="AR52" s="1424"/>
      <c r="AS52" s="2123">
        <f>SUM(U52:AR52)</f>
        <v>0</v>
      </c>
      <c r="AT52" s="2123"/>
      <c r="AU52" s="2123"/>
      <c r="AV52" s="2123"/>
      <c r="AW52" s="2123"/>
      <c r="AX52" s="2123"/>
      <c r="AY52" s="1785"/>
      <c r="AZ52" s="1786"/>
    </row>
    <row r="53" spans="2:52" ht="23.25" customHeight="1" x14ac:dyDescent="0.2">
      <c r="B53" s="1517"/>
      <c r="C53" s="1518"/>
      <c r="D53" s="1518"/>
      <c r="E53" s="1518"/>
      <c r="F53" s="1518"/>
      <c r="G53" s="1518"/>
      <c r="H53" s="1518"/>
      <c r="I53" s="1518"/>
      <c r="J53" s="1518"/>
      <c r="K53" s="1518"/>
      <c r="L53" s="1519"/>
      <c r="M53" s="1479"/>
      <c r="N53" s="1480"/>
      <c r="O53" s="2336">
        <f>IF(BA48=TRUE,60,0)</f>
        <v>0</v>
      </c>
      <c r="P53" s="2336"/>
      <c r="Q53" s="2336"/>
      <c r="R53" s="1473" t="s">
        <v>75</v>
      </c>
      <c r="S53" s="1473"/>
      <c r="T53" s="1474"/>
      <c r="U53" s="2121">
        <f>IF(BA47=TRUE,O53%*'E.2 Datenblatt EZE = FVA'!AE94,0)</f>
        <v>0</v>
      </c>
      <c r="V53" s="2122"/>
      <c r="W53" s="2122"/>
      <c r="X53" s="2122"/>
      <c r="Y53" s="2122"/>
      <c r="Z53" s="2122"/>
      <c r="AA53" s="1424"/>
      <c r="AB53" s="1424"/>
      <c r="AC53" s="2122">
        <f>IF(BA47=TRUE,O53%*'E.2 Datenblatt EZE = FVA'!AJ94,0)</f>
        <v>0</v>
      </c>
      <c r="AD53" s="2122"/>
      <c r="AE53" s="2122"/>
      <c r="AF53" s="2122"/>
      <c r="AG53" s="2122"/>
      <c r="AH53" s="2122"/>
      <c r="AI53" s="1424"/>
      <c r="AJ53" s="1424"/>
      <c r="AK53" s="2122">
        <f>IF(BA47=TRUE,O53%*'E.2 Datenblatt EZE = FVA'!AO94,0)</f>
        <v>0</v>
      </c>
      <c r="AL53" s="2122"/>
      <c r="AM53" s="2122"/>
      <c r="AN53" s="2122"/>
      <c r="AO53" s="2122"/>
      <c r="AP53" s="2122"/>
      <c r="AQ53" s="1424"/>
      <c r="AR53" s="1424"/>
      <c r="AS53" s="2123">
        <f>SUM(U53:AR53)</f>
        <v>0</v>
      </c>
      <c r="AT53" s="2123"/>
      <c r="AU53" s="2123"/>
      <c r="AV53" s="2123"/>
      <c r="AW53" s="2123"/>
      <c r="AX53" s="2123"/>
      <c r="AY53" s="1785"/>
      <c r="AZ53" s="1786"/>
    </row>
    <row r="54" spans="2:52" ht="23.25" customHeight="1" x14ac:dyDescent="0.2">
      <c r="B54" s="1517"/>
      <c r="C54" s="1518"/>
      <c r="D54" s="1518"/>
      <c r="E54" s="1518"/>
      <c r="F54" s="1518"/>
      <c r="G54" s="1518"/>
      <c r="H54" s="1518"/>
      <c r="I54" s="1518"/>
      <c r="J54" s="1518"/>
      <c r="K54" s="1518"/>
      <c r="L54" s="1519"/>
      <c r="M54" s="1479"/>
      <c r="N54" s="1480"/>
      <c r="O54" s="2336">
        <f>IF(BA48=TRUE,30,0)</f>
        <v>0</v>
      </c>
      <c r="P54" s="2336"/>
      <c r="Q54" s="2336"/>
      <c r="R54" s="1473" t="s">
        <v>75</v>
      </c>
      <c r="S54" s="1473"/>
      <c r="T54" s="1474"/>
      <c r="U54" s="2121">
        <f>IF(BA47=TRUE,O54%*'E.2 Datenblatt EZE = FVA'!AE94,0)</f>
        <v>0</v>
      </c>
      <c r="V54" s="2122"/>
      <c r="W54" s="2122"/>
      <c r="X54" s="2122"/>
      <c r="Y54" s="2122"/>
      <c r="Z54" s="2122"/>
      <c r="AA54" s="1424"/>
      <c r="AB54" s="1424"/>
      <c r="AC54" s="2122">
        <f>IF(BA47=TRUE,O54%*'E.2 Datenblatt EZE = FVA'!AJ94,0)</f>
        <v>0</v>
      </c>
      <c r="AD54" s="2122"/>
      <c r="AE54" s="2122"/>
      <c r="AF54" s="2122"/>
      <c r="AG54" s="2122"/>
      <c r="AH54" s="2122"/>
      <c r="AI54" s="1424"/>
      <c r="AJ54" s="1424"/>
      <c r="AK54" s="2122">
        <f>IF(BA47=TRUE,O54%*'E.2 Datenblatt EZE = FVA'!AO94,0)</f>
        <v>0</v>
      </c>
      <c r="AL54" s="2122"/>
      <c r="AM54" s="2122"/>
      <c r="AN54" s="2122"/>
      <c r="AO54" s="2122"/>
      <c r="AP54" s="2122"/>
      <c r="AQ54" s="1424"/>
      <c r="AR54" s="1424"/>
      <c r="AS54" s="2123">
        <f>SUM(U54:AR54)</f>
        <v>0</v>
      </c>
      <c r="AT54" s="2123"/>
      <c r="AU54" s="2123"/>
      <c r="AV54" s="2123"/>
      <c r="AW54" s="2123"/>
      <c r="AX54" s="2123"/>
      <c r="AY54" s="1785"/>
      <c r="AZ54" s="1786"/>
    </row>
    <row r="55" spans="2:52" ht="23.25" customHeight="1" x14ac:dyDescent="0.2">
      <c r="B55" s="1520"/>
      <c r="C55" s="1521"/>
      <c r="D55" s="1521"/>
      <c r="E55" s="1521"/>
      <c r="F55" s="1521"/>
      <c r="G55" s="1521"/>
      <c r="H55" s="1521"/>
      <c r="I55" s="1521"/>
      <c r="J55" s="1521"/>
      <c r="K55" s="1521"/>
      <c r="L55" s="1522"/>
      <c r="M55" s="1479"/>
      <c r="N55" s="1480"/>
      <c r="O55" s="1481" t="s">
        <v>77</v>
      </c>
      <c r="P55" s="1481"/>
      <c r="Q55" s="1481"/>
      <c r="R55" s="1473" t="s">
        <v>75</v>
      </c>
      <c r="S55" s="1473"/>
      <c r="T55" s="1474"/>
      <c r="U55" s="2121" t="str">
        <f>IF(BA47=TRUE,"0,00","")</f>
        <v/>
      </c>
      <c r="V55" s="2122"/>
      <c r="W55" s="2122"/>
      <c r="X55" s="2122"/>
      <c r="Y55" s="2122"/>
      <c r="Z55" s="2122"/>
      <c r="AA55" s="1482"/>
      <c r="AB55" s="1482"/>
      <c r="AC55" s="2122" t="str">
        <f>IF(BA47=TRUE,"0,00","")</f>
        <v/>
      </c>
      <c r="AD55" s="2122"/>
      <c r="AE55" s="2122"/>
      <c r="AF55" s="2122"/>
      <c r="AG55" s="2122"/>
      <c r="AH55" s="2122"/>
      <c r="AI55" s="1482"/>
      <c r="AJ55" s="1482"/>
      <c r="AK55" s="2122" t="str">
        <f>IF(BA47=TRUE,"0,00","")</f>
        <v/>
      </c>
      <c r="AL55" s="2122"/>
      <c r="AM55" s="2122"/>
      <c r="AN55" s="2122"/>
      <c r="AO55" s="2122"/>
      <c r="AP55" s="2122"/>
      <c r="AQ55" s="1482"/>
      <c r="AR55" s="1482"/>
      <c r="AS55" s="2123" t="str">
        <f>IF(BA47=TRUE,"0,00","")</f>
        <v/>
      </c>
      <c r="AT55" s="2123"/>
      <c r="AU55" s="2123"/>
      <c r="AV55" s="2123"/>
      <c r="AW55" s="2123"/>
      <c r="AX55" s="2123"/>
      <c r="AY55" s="1788"/>
      <c r="AZ55" s="1789"/>
    </row>
    <row r="56" spans="2:52" ht="23.25" customHeight="1" x14ac:dyDescent="0.2">
      <c r="B56" s="1496" t="s">
        <v>85</v>
      </c>
      <c r="C56" s="1158"/>
      <c r="D56" s="1158"/>
      <c r="E56" s="1158"/>
      <c r="F56" s="1158"/>
      <c r="G56" s="1158"/>
      <c r="H56" s="1158"/>
      <c r="I56" s="1158"/>
      <c r="J56" s="1158"/>
      <c r="K56" s="1158"/>
      <c r="L56" s="1365"/>
      <c r="M56" s="1475">
        <v>0</v>
      </c>
      <c r="N56" s="1476"/>
      <c r="O56" s="1477" t="s">
        <v>327</v>
      </c>
      <c r="P56" s="1478"/>
      <c r="Q56" s="1478"/>
      <c r="R56" s="1478"/>
      <c r="S56" s="1478"/>
      <c r="T56" s="1478"/>
      <c r="U56" s="1478"/>
      <c r="V56" s="1478"/>
      <c r="W56" s="1478"/>
      <c r="X56" s="1478"/>
      <c r="Y56" s="2344"/>
      <c r="Z56" s="2344"/>
      <c r="AA56" s="2344"/>
      <c r="AB56" s="2344"/>
      <c r="AC56" s="2344"/>
      <c r="AD56" s="2344"/>
      <c r="AE56" s="2344"/>
      <c r="AF56" s="2344"/>
      <c r="AG56" s="2337"/>
      <c r="AH56" s="2338"/>
      <c r="AI56" s="1541" t="s">
        <v>326</v>
      </c>
      <c r="AJ56" s="2343"/>
      <c r="AK56" s="2343"/>
      <c r="AL56" s="2343"/>
      <c r="AM56" s="2343"/>
      <c r="AN56" s="2343"/>
      <c r="AO56" s="2343"/>
      <c r="AP56" s="2343"/>
      <c r="AQ56" s="2343"/>
      <c r="AR56" s="2343"/>
      <c r="AS56" s="2168"/>
      <c r="AT56" s="2168"/>
      <c r="AU56" s="2168"/>
      <c r="AV56" s="2168"/>
      <c r="AW56" s="2168"/>
      <c r="AX56" s="2168"/>
      <c r="AY56" s="2168"/>
      <c r="AZ56" s="2169"/>
    </row>
    <row r="57" spans="2:52" ht="23.25" customHeight="1" x14ac:dyDescent="0.2">
      <c r="B57" s="1458"/>
      <c r="C57" s="1459"/>
      <c r="D57" s="1459"/>
      <c r="E57" s="1459"/>
      <c r="F57" s="1459"/>
      <c r="G57" s="1459"/>
      <c r="H57" s="1459"/>
      <c r="I57" s="1459"/>
      <c r="J57" s="1459"/>
      <c r="K57" s="1459"/>
      <c r="L57" s="1460"/>
      <c r="M57" s="1462" t="s">
        <v>86</v>
      </c>
      <c r="N57" s="1463"/>
      <c r="O57" s="1463"/>
      <c r="P57" s="1463"/>
      <c r="Q57" s="1463"/>
      <c r="R57" s="1463"/>
      <c r="S57" s="1463"/>
      <c r="T57" s="1463"/>
      <c r="U57" s="1464"/>
      <c r="V57" s="1467"/>
      <c r="W57" s="1468"/>
      <c r="X57" s="1469"/>
      <c r="Y57" s="1466" t="s">
        <v>88</v>
      </c>
      <c r="Z57" s="1461"/>
      <c r="AA57" s="1461" t="s">
        <v>11</v>
      </c>
      <c r="AB57" s="1461"/>
      <c r="AC57" s="2156">
        <v>5</v>
      </c>
      <c r="AD57" s="2156"/>
      <c r="AE57" s="2367" t="s">
        <v>88</v>
      </c>
      <c r="AF57" s="2368"/>
      <c r="AG57" s="2160" t="s">
        <v>119</v>
      </c>
      <c r="AH57" s="2160"/>
      <c r="AI57" s="2160"/>
      <c r="AJ57" s="2160"/>
      <c r="AK57" s="2160"/>
      <c r="AL57" s="2160"/>
      <c r="AM57" s="2161"/>
      <c r="AN57" s="2155"/>
      <c r="AO57" s="2156"/>
      <c r="AP57" s="2157"/>
      <c r="AQ57" s="2162" t="s">
        <v>118</v>
      </c>
      <c r="AR57" s="2163"/>
      <c r="AS57" s="2163"/>
      <c r="AT57" s="2155"/>
      <c r="AU57" s="2156"/>
      <c r="AV57" s="2157"/>
      <c r="AW57" s="2166" t="s">
        <v>120</v>
      </c>
      <c r="AX57" s="2166"/>
      <c r="AY57" s="2166"/>
      <c r="AZ57" s="2167"/>
    </row>
    <row r="58" spans="2:52" ht="23.25" customHeight="1" x14ac:dyDescent="0.2">
      <c r="B58" s="2356"/>
      <c r="C58" s="2357"/>
      <c r="D58" s="2357"/>
      <c r="E58" s="2357"/>
      <c r="F58" s="2357"/>
      <c r="G58" s="2357"/>
      <c r="H58" s="2357"/>
      <c r="I58" s="2357"/>
      <c r="J58" s="2357"/>
      <c r="K58" s="2357"/>
      <c r="L58" s="2358"/>
      <c r="M58" s="2364" t="s">
        <v>87</v>
      </c>
      <c r="N58" s="2365"/>
      <c r="O58" s="2365"/>
      <c r="P58" s="2365"/>
      <c r="Q58" s="2365"/>
      <c r="R58" s="2365"/>
      <c r="S58" s="2365"/>
      <c r="T58" s="2365"/>
      <c r="U58" s="2366"/>
      <c r="V58" s="2359"/>
      <c r="W58" s="2360"/>
      <c r="X58" s="2361"/>
      <c r="Y58" s="2362" t="s">
        <v>88</v>
      </c>
      <c r="Z58" s="2363"/>
      <c r="AA58" s="2355"/>
      <c r="AB58" s="2355"/>
      <c r="AC58" s="2355"/>
      <c r="AD58" s="2355"/>
      <c r="AE58" s="2355"/>
      <c r="AF58" s="2355"/>
      <c r="AG58" s="2158" t="s">
        <v>89</v>
      </c>
      <c r="AH58" s="2158"/>
      <c r="AI58" s="2158"/>
      <c r="AJ58" s="2158"/>
      <c r="AK58" s="2158"/>
      <c r="AL58" s="2158"/>
      <c r="AM58" s="2159"/>
      <c r="AN58" s="2149"/>
      <c r="AO58" s="2150"/>
      <c r="AP58" s="2151"/>
      <c r="AQ58" s="2164" t="s">
        <v>90</v>
      </c>
      <c r="AR58" s="2165"/>
      <c r="AS58" s="2165"/>
      <c r="AT58" s="2149"/>
      <c r="AU58" s="2150"/>
      <c r="AV58" s="2151"/>
      <c r="AW58" s="2152" t="s">
        <v>62</v>
      </c>
      <c r="AX58" s="2153"/>
      <c r="AY58" s="2153"/>
      <c r="AZ58" s="2154"/>
    </row>
    <row r="59" spans="2:52" ht="23.25" customHeight="1" x14ac:dyDescent="0.2">
      <c r="B59" s="1496" t="s">
        <v>78</v>
      </c>
      <c r="C59" s="2144"/>
      <c r="D59" s="2144"/>
      <c r="E59" s="2144"/>
      <c r="F59" s="2144"/>
      <c r="G59" s="2144"/>
      <c r="H59" s="2144"/>
      <c r="I59" s="2144"/>
      <c r="J59" s="2144"/>
      <c r="K59" s="2144"/>
      <c r="L59" s="2145"/>
      <c r="M59" s="2146"/>
      <c r="N59" s="2147"/>
      <c r="O59" s="2147"/>
      <c r="P59" s="2147"/>
      <c r="Q59" s="2147"/>
      <c r="R59" s="2147"/>
      <c r="S59" s="2147"/>
      <c r="T59" s="2147"/>
      <c r="U59" s="2147"/>
      <c r="V59" s="2147"/>
      <c r="W59" s="2147"/>
      <c r="X59" s="2147"/>
      <c r="Y59" s="2147"/>
      <c r="Z59" s="2147"/>
      <c r="AA59" s="2147"/>
      <c r="AB59" s="2147"/>
      <c r="AC59" s="2147"/>
      <c r="AD59" s="2147"/>
      <c r="AE59" s="2147"/>
      <c r="AF59" s="2147"/>
      <c r="AG59" s="2147"/>
      <c r="AH59" s="2147"/>
      <c r="AI59" s="2147"/>
      <c r="AJ59" s="2147"/>
      <c r="AK59" s="2147"/>
      <c r="AL59" s="2147"/>
      <c r="AM59" s="2147"/>
      <c r="AN59" s="2147"/>
      <c r="AO59" s="2147"/>
      <c r="AP59" s="2147"/>
      <c r="AQ59" s="2147"/>
      <c r="AR59" s="2147"/>
      <c r="AS59" s="2147"/>
      <c r="AT59" s="2147"/>
      <c r="AU59" s="2147"/>
      <c r="AV59" s="2147"/>
      <c r="AW59" s="2147"/>
      <c r="AX59" s="2147"/>
      <c r="AY59" s="2147"/>
      <c r="AZ59" s="2148"/>
    </row>
    <row r="60" spans="2:52" ht="23.25" customHeight="1" thickBot="1" x14ac:dyDescent="0.25">
      <c r="B60" s="2138"/>
      <c r="C60" s="2139"/>
      <c r="D60" s="2139"/>
      <c r="E60" s="2139"/>
      <c r="F60" s="2139"/>
      <c r="G60" s="2139"/>
      <c r="H60" s="2139"/>
      <c r="I60" s="2139"/>
      <c r="J60" s="2139"/>
      <c r="K60" s="2139"/>
      <c r="L60" s="2140"/>
      <c r="M60" s="2141"/>
      <c r="N60" s="2142"/>
      <c r="O60" s="2142"/>
      <c r="P60" s="2142"/>
      <c r="Q60" s="2142"/>
      <c r="R60" s="2142"/>
      <c r="S60" s="2142"/>
      <c r="T60" s="2142"/>
      <c r="U60" s="2142"/>
      <c r="V60" s="2142"/>
      <c r="W60" s="2142"/>
      <c r="X60" s="2142"/>
      <c r="Y60" s="2142"/>
      <c r="Z60" s="2142"/>
      <c r="AA60" s="2142"/>
      <c r="AB60" s="2142"/>
      <c r="AC60" s="2142"/>
      <c r="AD60" s="2142"/>
      <c r="AE60" s="2142"/>
      <c r="AF60" s="2142"/>
      <c r="AG60" s="2142"/>
      <c r="AH60" s="2142"/>
      <c r="AI60" s="2142"/>
      <c r="AJ60" s="2142"/>
      <c r="AK60" s="2142"/>
      <c r="AL60" s="2142"/>
      <c r="AM60" s="2142"/>
      <c r="AN60" s="2142"/>
      <c r="AO60" s="2142"/>
      <c r="AP60" s="2142"/>
      <c r="AQ60" s="2142"/>
      <c r="AR60" s="2142"/>
      <c r="AS60" s="2142"/>
      <c r="AT60" s="2142"/>
      <c r="AU60" s="2142"/>
      <c r="AV60" s="2142"/>
      <c r="AW60" s="2142"/>
      <c r="AX60" s="2142"/>
      <c r="AY60" s="2142"/>
      <c r="AZ60" s="2143"/>
    </row>
  </sheetData>
  <sheetProtection algorithmName="SHA-512" hashValue="HFLuuH1PtIVo5ZMi69I7aTZhzfVwIuVSh8Vlw2XX2T55eC8+2Fiq6vm2Ep8LqNBZ1wWANPBPY8rOadNNvCSQ5g==" saltValue="VEk1Eosi5OVsa75wri5/wQ==" spinCount="100000" sheet="1" objects="1" scenarios="1" selectLockedCells="1"/>
  <customSheetViews>
    <customSheetView guid="{2803C7F6-1C66-4C7B-AFEF-CD5276FC42C9}" showGridLines="0" showRowCol="0" outlineSymbols="0" zeroValues="0" hiddenColumns="1" showRuler="0" topLeftCell="A26">
      <selection activeCell="AO42" sqref="AO42:AZ42"/>
      <rowBreaks count="1" manualBreakCount="1">
        <brk id="32" min="1" max="51" man="1"/>
      </rowBreaks>
      <pageMargins left="0.78740157480314965" right="0.59055118110236227" top="0.98425196850393704" bottom="0.39370078740157483" header="0.39370078740157483" footer="0.39370078740157483"/>
      <pageSetup paperSize="9" orientation="portrait" r:id="rId1"/>
      <headerFooter alignWithMargins="0">
        <oddHeader>&amp;R&amp;G</oddHeader>
      </headerFooter>
    </customSheetView>
  </customSheetViews>
  <mergeCells count="356">
    <mergeCell ref="B16:L16"/>
    <mergeCell ref="B17:L17"/>
    <mergeCell ref="B18:L18"/>
    <mergeCell ref="AN13:AO13"/>
    <mergeCell ref="AP13:AY13"/>
    <mergeCell ref="AP24:AQ24"/>
    <mergeCell ref="AP25:AQ25"/>
    <mergeCell ref="AN20:AY20"/>
    <mergeCell ref="M52:T52"/>
    <mergeCell ref="O44:AF44"/>
    <mergeCell ref="O45:AF45"/>
    <mergeCell ref="B42:L43"/>
    <mergeCell ref="B41:L41"/>
    <mergeCell ref="AK40:AZ40"/>
    <mergeCell ref="B48:L48"/>
    <mergeCell ref="B24:L24"/>
    <mergeCell ref="V42:AF42"/>
    <mergeCell ref="M39:N39"/>
    <mergeCell ref="O39:X39"/>
    <mergeCell ref="Y39:Z39"/>
    <mergeCell ref="AA39:AJ39"/>
    <mergeCell ref="M40:N40"/>
    <mergeCell ref="M45:N45"/>
    <mergeCell ref="B45:L46"/>
    <mergeCell ref="BD28:BG28"/>
    <mergeCell ref="AQ31:AW31"/>
    <mergeCell ref="AG34:AZ34"/>
    <mergeCell ref="B31:AP31"/>
    <mergeCell ref="AX31:AY31"/>
    <mergeCell ref="AP35:AZ35"/>
    <mergeCell ref="Z35:AK35"/>
    <mergeCell ref="AM35:AN35"/>
    <mergeCell ref="R32:X32"/>
    <mergeCell ref="Y34:Z34"/>
    <mergeCell ref="B35:L35"/>
    <mergeCell ref="M35:X35"/>
    <mergeCell ref="M34:X34"/>
    <mergeCell ref="M33:X33"/>
    <mergeCell ref="AB34:AE34"/>
    <mergeCell ref="B28:L28"/>
    <mergeCell ref="B29:L29"/>
    <mergeCell ref="AA58:AF58"/>
    <mergeCell ref="B57:L57"/>
    <mergeCell ref="M57:U57"/>
    <mergeCell ref="V57:X57"/>
    <mergeCell ref="AA57:AB57"/>
    <mergeCell ref="Y57:Z57"/>
    <mergeCell ref="B58:L58"/>
    <mergeCell ref="V58:X58"/>
    <mergeCell ref="Y58:Z58"/>
    <mergeCell ref="M58:U58"/>
    <mergeCell ref="AE57:AF57"/>
    <mergeCell ref="AC57:AD57"/>
    <mergeCell ref="M56:N56"/>
    <mergeCell ref="O56:X56"/>
    <mergeCell ref="AG56:AH56"/>
    <mergeCell ref="Y21:AB21"/>
    <mergeCell ref="M24:T24"/>
    <mergeCell ref="B47:L47"/>
    <mergeCell ref="B36:L36"/>
    <mergeCell ref="R55:T55"/>
    <mergeCell ref="AI56:AR56"/>
    <mergeCell ref="AQ55:AR55"/>
    <mergeCell ref="B56:L56"/>
    <mergeCell ref="Y56:AF56"/>
    <mergeCell ref="U55:Z55"/>
    <mergeCell ref="B50:L55"/>
    <mergeCell ref="M54:N54"/>
    <mergeCell ref="Q48:AF48"/>
    <mergeCell ref="O43:AF43"/>
    <mergeCell ref="AG42:AH42"/>
    <mergeCell ref="AI42:AZ42"/>
    <mergeCell ref="AG41:AH41"/>
    <mergeCell ref="AI41:AZ41"/>
    <mergeCell ref="AW44:AZ44"/>
    <mergeCell ref="O54:Q54"/>
    <mergeCell ref="R53:T53"/>
    <mergeCell ref="R54:T54"/>
    <mergeCell ref="AK53:AP53"/>
    <mergeCell ref="U54:Z54"/>
    <mergeCell ref="AA54:AB54"/>
    <mergeCell ref="AC55:AH55"/>
    <mergeCell ref="AI55:AJ55"/>
    <mergeCell ref="AC54:AH54"/>
    <mergeCell ref="M49:T49"/>
    <mergeCell ref="M51:N51"/>
    <mergeCell ref="M53:N53"/>
    <mergeCell ref="U49:AZ49"/>
    <mergeCell ref="R51:T51"/>
    <mergeCell ref="O51:Q51"/>
    <mergeCell ref="M55:N55"/>
    <mergeCell ref="O55:Q55"/>
    <mergeCell ref="AA55:AB55"/>
    <mergeCell ref="AY51:AZ51"/>
    <mergeCell ref="AC52:AH52"/>
    <mergeCell ref="AK51:AP51"/>
    <mergeCell ref="AK52:AP52"/>
    <mergeCell ref="AK50:AP50"/>
    <mergeCell ref="O53:Q53"/>
    <mergeCell ref="AA52:AB52"/>
    <mergeCell ref="AI52:AJ52"/>
    <mergeCell ref="M44:N44"/>
    <mergeCell ref="M46:N46"/>
    <mergeCell ref="O46:AZ46"/>
    <mergeCell ref="M47:T47"/>
    <mergeCell ref="B38:L38"/>
    <mergeCell ref="AM38:AR38"/>
    <mergeCell ref="O40:X40"/>
    <mergeCell ref="B40:L40"/>
    <mergeCell ref="AA40:AJ40"/>
    <mergeCell ref="AO45:AV45"/>
    <mergeCell ref="AG43:AN43"/>
    <mergeCell ref="AO43:AZ43"/>
    <mergeCell ref="AW45:AZ45"/>
    <mergeCell ref="AG45:AN45"/>
    <mergeCell ref="AO44:AV44"/>
    <mergeCell ref="O42:U42"/>
    <mergeCell ref="B39:L39"/>
    <mergeCell ref="AW38:AZ38"/>
    <mergeCell ref="M42:N42"/>
    <mergeCell ref="AF19:AM19"/>
    <mergeCell ref="U19:AC19"/>
    <mergeCell ref="AD19:AE19"/>
    <mergeCell ref="AH12:AI12"/>
    <mergeCell ref="M22:AD22"/>
    <mergeCell ref="M20:R20"/>
    <mergeCell ref="S20:AC20"/>
    <mergeCell ref="AD20:AM20"/>
    <mergeCell ref="M13:N13"/>
    <mergeCell ref="O13:X13"/>
    <mergeCell ref="Y13:Z13"/>
    <mergeCell ref="AA13:AB13"/>
    <mergeCell ref="AE13:AF13"/>
    <mergeCell ref="AG13:AH13"/>
    <mergeCell ref="AI13:AJ13"/>
    <mergeCell ref="AK13:AM13"/>
    <mergeCell ref="O19:R19"/>
    <mergeCell ref="S19:T19"/>
    <mergeCell ref="B49:L49"/>
    <mergeCell ref="B8:L8"/>
    <mergeCell ref="C9:L12"/>
    <mergeCell ref="B22:L22"/>
    <mergeCell ref="M15:T15"/>
    <mergeCell ref="B20:L20"/>
    <mergeCell ref="B19:L19"/>
    <mergeCell ref="B21:L21"/>
    <mergeCell ref="T12:AA12"/>
    <mergeCell ref="M10:R10"/>
    <mergeCell ref="B14:L14"/>
    <mergeCell ref="B15:L15"/>
    <mergeCell ref="U18:AA18"/>
    <mergeCell ref="M11:R11"/>
    <mergeCell ref="M18:T18"/>
    <mergeCell ref="M17:T17"/>
    <mergeCell ref="M21:X21"/>
    <mergeCell ref="M16:T16"/>
    <mergeCell ref="U16:AA16"/>
    <mergeCell ref="B44:L44"/>
    <mergeCell ref="B23:L23"/>
    <mergeCell ref="M12:R12"/>
    <mergeCell ref="M14:T14"/>
    <mergeCell ref="M43:N43"/>
    <mergeCell ref="AJ36:AL36"/>
    <mergeCell ref="Z36:AI36"/>
    <mergeCell ref="O37:W37"/>
    <mergeCell ref="M37:N37"/>
    <mergeCell ref="I37:L37"/>
    <mergeCell ref="AK39:AL39"/>
    <mergeCell ref="AM39:AZ39"/>
    <mergeCell ref="M41:N41"/>
    <mergeCell ref="O41:AF41"/>
    <mergeCell ref="Y40:Z40"/>
    <mergeCell ref="B26:L26"/>
    <mergeCell ref="B25:L25"/>
    <mergeCell ref="AA25:AD25"/>
    <mergeCell ref="Z33:AZ33"/>
    <mergeCell ref="B30:AV30"/>
    <mergeCell ref="M26:AZ29"/>
    <mergeCell ref="B34:L34"/>
    <mergeCell ref="B33:L33"/>
    <mergeCell ref="M38:N38"/>
    <mergeCell ref="O38:AL38"/>
    <mergeCell ref="V25:Y25"/>
    <mergeCell ref="AS38:AV38"/>
    <mergeCell ref="AX32:AZ32"/>
    <mergeCell ref="AS36:AV36"/>
    <mergeCell ref="M36:N36"/>
    <mergeCell ref="O36:W36"/>
    <mergeCell ref="B32:P32"/>
    <mergeCell ref="B27:L27"/>
    <mergeCell ref="B37:H37"/>
    <mergeCell ref="AM36:AN36"/>
    <mergeCell ref="X36:Y36"/>
    <mergeCell ref="AP36:AR36"/>
    <mergeCell ref="AW36:AZ36"/>
    <mergeCell ref="X37:AZ37"/>
    <mergeCell ref="AY11:AZ11"/>
    <mergeCell ref="AJ12:AR12"/>
    <mergeCell ref="AY10:AZ10"/>
    <mergeCell ref="T10:AA10"/>
    <mergeCell ref="AI51:AJ51"/>
    <mergeCell ref="U51:Z51"/>
    <mergeCell ref="AC51:AH51"/>
    <mergeCell ref="U50:Z50"/>
    <mergeCell ref="AC50:AH50"/>
    <mergeCell ref="AG48:AN48"/>
    <mergeCell ref="AG47:AZ47"/>
    <mergeCell ref="AO48:AZ48"/>
    <mergeCell ref="U47:AF47"/>
    <mergeCell ref="AF25:AI25"/>
    <mergeCell ref="AE21:AF21"/>
    <mergeCell ref="AC18:AI18"/>
    <mergeCell ref="AC16:AI16"/>
    <mergeCell ref="V24:Y24"/>
    <mergeCell ref="AF24:AI24"/>
    <mergeCell ref="M50:T50"/>
    <mergeCell ref="AA50:AB50"/>
    <mergeCell ref="AG44:AN44"/>
    <mergeCell ref="AC17:AI17"/>
    <mergeCell ref="M48:P48"/>
    <mergeCell ref="AY9:AZ9"/>
    <mergeCell ref="AH9:AI9"/>
    <mergeCell ref="AS9:AX9"/>
    <mergeCell ref="AX2:AY2"/>
    <mergeCell ref="AX3:AZ3"/>
    <mergeCell ref="Z6:AK6"/>
    <mergeCell ref="AB5:AE5"/>
    <mergeCell ref="Y5:Z5"/>
    <mergeCell ref="AP6:AZ6"/>
    <mergeCell ref="B2:AP2"/>
    <mergeCell ref="AB9:AG9"/>
    <mergeCell ref="B4:L4"/>
    <mergeCell ref="B7:L7"/>
    <mergeCell ref="Z4:AZ4"/>
    <mergeCell ref="M6:X6"/>
    <mergeCell ref="B5:L5"/>
    <mergeCell ref="B6:L6"/>
    <mergeCell ref="AM6:AN6"/>
    <mergeCell ref="M5:X5"/>
    <mergeCell ref="M4:X4"/>
    <mergeCell ref="AG5:AZ5"/>
    <mergeCell ref="B9:B12"/>
    <mergeCell ref="AB12:AG12"/>
    <mergeCell ref="AH10:AI10"/>
    <mergeCell ref="AJ10:AR10"/>
    <mergeCell ref="AJ9:AR9"/>
    <mergeCell ref="M8:N8"/>
    <mergeCell ref="O8:AR8"/>
    <mergeCell ref="AQ2:AW2"/>
    <mergeCell ref="B3:P3"/>
    <mergeCell ref="R3:X3"/>
    <mergeCell ref="Y3:AR3"/>
    <mergeCell ref="AS3:AV3"/>
    <mergeCell ref="AS56:AZ56"/>
    <mergeCell ref="AY53:AZ53"/>
    <mergeCell ref="AK54:AP54"/>
    <mergeCell ref="AK55:AP55"/>
    <mergeCell ref="B1:AV1"/>
    <mergeCell ref="AS11:AX11"/>
    <mergeCell ref="AH11:AI11"/>
    <mergeCell ref="B13:L13"/>
    <mergeCell ref="T11:AA11"/>
    <mergeCell ref="AS8:AZ8"/>
    <mergeCell ref="AS10:AX10"/>
    <mergeCell ref="AB11:AG11"/>
    <mergeCell ref="Y7:AZ7"/>
    <mergeCell ref="AY12:AZ12"/>
    <mergeCell ref="AJ11:AR11"/>
    <mergeCell ref="M7:O7"/>
    <mergeCell ref="P7:X7"/>
    <mergeCell ref="T9:AA9"/>
    <mergeCell ref="AS12:AX12"/>
    <mergeCell ref="AB10:AG10"/>
    <mergeCell ref="AS15:AY15"/>
    <mergeCell ref="AS14:AY14"/>
    <mergeCell ref="M19:N19"/>
    <mergeCell ref="M9:R9"/>
    <mergeCell ref="B60:L60"/>
    <mergeCell ref="M60:AZ60"/>
    <mergeCell ref="AS53:AX53"/>
    <mergeCell ref="B59:L59"/>
    <mergeCell ref="M59:AZ59"/>
    <mergeCell ref="AY55:AZ55"/>
    <mergeCell ref="AS55:AX55"/>
    <mergeCell ref="AT58:AV58"/>
    <mergeCell ref="AW58:AZ58"/>
    <mergeCell ref="AT57:AV57"/>
    <mergeCell ref="AG58:AM58"/>
    <mergeCell ref="AG57:AM57"/>
    <mergeCell ref="AQ57:AS57"/>
    <mergeCell ref="AQ58:AS58"/>
    <mergeCell ref="AN58:AP58"/>
    <mergeCell ref="AN57:AP57"/>
    <mergeCell ref="AY54:AZ54"/>
    <mergeCell ref="AQ54:AR54"/>
    <mergeCell ref="AI53:AJ53"/>
    <mergeCell ref="AC53:AH53"/>
    <mergeCell ref="U53:Z53"/>
    <mergeCell ref="AI54:AJ54"/>
    <mergeCell ref="AS54:AX54"/>
    <mergeCell ref="AW57:AZ57"/>
    <mergeCell ref="AN19:AO19"/>
    <mergeCell ref="AP19:AY19"/>
    <mergeCell ref="AK18:AQ18"/>
    <mergeCell ref="AS18:AY18"/>
    <mergeCell ref="AC13:AD13"/>
    <mergeCell ref="W23:AE23"/>
    <mergeCell ref="AF23:AG23"/>
    <mergeCell ref="AH23:AN23"/>
    <mergeCell ref="AS16:AY16"/>
    <mergeCell ref="AK14:AQ14"/>
    <mergeCell ref="AK17:AQ17"/>
    <mergeCell ref="AK15:AQ15"/>
    <mergeCell ref="AS17:AY17"/>
    <mergeCell ref="AK16:AQ16"/>
    <mergeCell ref="U15:AA15"/>
    <mergeCell ref="U17:AA17"/>
    <mergeCell ref="AY21:AZ21"/>
    <mergeCell ref="AU22:AX22"/>
    <mergeCell ref="AK22:AN22"/>
    <mergeCell ref="AS21:AV21"/>
    <mergeCell ref="AG21:AR21"/>
    <mergeCell ref="U14:AA14"/>
    <mergeCell ref="AC14:AI14"/>
    <mergeCell ref="AC15:AI15"/>
    <mergeCell ref="AQ52:AR52"/>
    <mergeCell ref="AY52:AZ52"/>
    <mergeCell ref="AA53:AB53"/>
    <mergeCell ref="U52:Z52"/>
    <mergeCell ref="AA51:AB51"/>
    <mergeCell ref="AY50:AZ50"/>
    <mergeCell ref="AS50:AX50"/>
    <mergeCell ref="AS52:AX52"/>
    <mergeCell ref="AS51:AX51"/>
    <mergeCell ref="AQ51:AR51"/>
    <mergeCell ref="AQ50:AR50"/>
    <mergeCell ref="AQ53:AR53"/>
    <mergeCell ref="AI50:AJ50"/>
    <mergeCell ref="AP22:AT22"/>
    <mergeCell ref="AW21:AX21"/>
    <mergeCell ref="AF22:AJ22"/>
    <mergeCell ref="AY22:AZ22"/>
    <mergeCell ref="AC21:AD21"/>
    <mergeCell ref="M25:T25"/>
    <mergeCell ref="M23:T23"/>
    <mergeCell ref="Y32:AR32"/>
    <mergeCell ref="U23:V23"/>
    <mergeCell ref="AR25:AT25"/>
    <mergeCell ref="AU25:AY25"/>
    <mergeCell ref="AR24:AY24"/>
    <mergeCell ref="AK25:AN25"/>
    <mergeCell ref="AA24:AD24"/>
    <mergeCell ref="AQ23:AY23"/>
    <mergeCell ref="AO23:AP23"/>
    <mergeCell ref="AS32:AV32"/>
    <mergeCell ref="AK24:AN24"/>
  </mergeCells>
  <phoneticPr fontId="7" type="noConversion"/>
  <dataValidations count="43">
    <dataValidation type="decimal" operator="lessThanOrEqual" allowBlank="1" showInputMessage="1" showErrorMessage="1" errorTitle="Fehleingabe" error="Die eingetragende Leistung überschreitet die maximal 70% der Modulleistung!" promptTitle="Angabe 70%-Wert" prompt="Die hier einzutragende Leistung darf maximal 70% der Modulleistung betragen!" sqref="AO45:AV45">
      <formula1>0.7*AS12</formula1>
    </dataValidation>
    <dataValidation type="list" allowBlank="1" showInputMessage="1" showErrorMessage="1" promptTitle="Eingabe fester Verschiebungsf." prompt="Hier bitte den Wert des festen Verschiebungsfaktors (untererregt) eingeben!" sqref="AR25:AT25">
      <mc:AlternateContent xmlns:x12ac="http://schemas.microsoft.com/office/spreadsheetml/2011/1/ac" xmlns:mc="http://schemas.openxmlformats.org/markup-compatibility/2006">
        <mc:Choice Requires="x12ac">
          <x12ac:list>"1,00","0,98","0,96","0,95","0,94","0,92","0,90"</x12ac:list>
        </mc:Choice>
        <mc:Fallback>
          <formula1>"1,00,0,98,0,96,0,95,0,94,0,92,0,90"</formula1>
        </mc:Fallback>
      </mc:AlternateContent>
    </dataValidation>
    <dataValidation type="decimal" allowBlank="1" showInputMessage="1" showErrorMessage="1" promptTitle="Angabe cos (Phi) induktiv" sqref="BD28">
      <formula1>0.5</formula1>
      <formula2>0.99</formula2>
    </dataValidation>
    <dataValidation type="decimal" allowBlank="1" showInputMessage="1" showErrorMessage="1" errorTitle="Fehleingabe Abschaltfrequenz" error="Bitte nur einen Wert zwischen 50,20 Hz und 51,50 Hz eingeben!" promptTitle="Angaben zur Wirkleist.-Regelung" prompt="Hier bitte die vom Hersteller eingestellte Abschaltfrequenz _x000a_eingeben!" sqref="AS38:AV38">
      <formula1>50.2</formula1>
      <formula2>51.5</formula2>
    </dataValidation>
    <dataValidation allowBlank="1" showErrorMessage="1" sqref="AK55 AS12:AX12 R3:X3 AC55 AQ51:AQ54 Z6:AK6 AX3:AZ3 R32:X32 AS3:AU3 U51:U55 AA51:AA54 AI51:AI54 AX32:AZ32 AS32:AU32"/>
    <dataValidation type="list" allowBlank="1" showInputMessage="1" showErrorMessage="1" promptTitle="Angabe Zählertyp (bei ÜSE)" prompt="Hier bitte bei Überschusseinspeisung den Zählertyp an der Übergabe zwischen Netzbetreiber und Anschlussnehmer eingeben!_x000a_LGZ        - Lastgangzähler_x000a_2RZ        - 2-Richtungszähler_x000a_2RZmM   - 2RZ mit Max Einspeisung" sqref="AT57:AV57">
      <formula1>" ,LGZ,2RZ,2RZmM"</formula1>
    </dataValidation>
    <dataValidation type="list" allowBlank="1" showInputMessage="1" showErrorMessage="1" promptTitle="Angabe SH-Schalter" prompt="Hier bitte die Nennstromstärke auswählen!" sqref="AT58:AV58">
      <formula1>"16,20,25,35,50,63"</formula1>
    </dataValidation>
    <dataValidation type="list" allowBlank="1" showInputMessage="1" showErrorMessage="1" promptTitle="Angabe SH-Schalter" prompt="Hier bitte die Anzahl der SH-Schalter auswählen!_x000a_(1 für einphasige Einspeisung,_x000a_3 für mehrphasige Einspeisung) " sqref="AN58:AP58">
      <formula1>"1,3"</formula1>
    </dataValidation>
    <dataValidation type="list" allowBlank="1" showInputMessage="1" showErrorMessage="1" promptTitle="Angabe Zählertyp für die EZA" prompt="Hier bitte den Zählertyp für die Messung der eingespeisten Energie der EZA eingeben!_x000a_WS  - Wechselstromzähler _x000a_DS   - Drehstromzähler_x000a_LGZ - Lastgangzähler_x000a_2RZ - 2-Richtungszähler" sqref="AN57:AP57">
      <formula1>"WS,DS,LGZ,2RZ"</formula1>
    </dataValidation>
    <dataValidation type="list" allowBlank="1" showInputMessage="1" showErrorMessage="1" promptTitle="Angabe Wandlermessung" prompt="Hier bitte die Wandlervorsicherung auswählen!" sqref="V58:X58">
      <formula1>"80,100,125,160,200,224,250,315,400,500"</formula1>
    </dataValidation>
    <dataValidation type="list" allowBlank="1" showInputMessage="1" showErrorMessage="1" promptTitle="Angabe Wandlermessung" prompt="Hier bitte den primären Wandlernennstrom auswählen!" sqref="V57:X57">
      <formula1>" ,75,100,150,250,500"</formula1>
    </dataValidation>
    <dataValidation type="list" allowBlank="1" showInputMessage="1" showErrorMessage="1" promptTitle="Angabe Wandlermessung" prompt="Hier bitte den sekundären Wandlernennstrom auswählen!" sqref="AC57:AD57">
      <formula1>"1,5"</formula1>
    </dataValidation>
    <dataValidation type="whole" allowBlank="1" showInputMessage="1" showErrorMessage="1" promptTitle="Reduzierung Einspeiseleistung" prompt="Hier bitte ggf. den Reduktionswert ändern!" sqref="O53:Q54">
      <formula1>0</formula1>
      <formula2>100</formula2>
    </dataValidation>
    <dataValidation type="textLength" allowBlank="1" showInputMessage="1" showErrorMessage="1" promptTitle="Reduzierung Einspeiseleistung" prompt="Hier bitte das Ansteuergerät zur Einspeisereduzierung eingeben!" sqref="Q48:AF48">
      <formula1>0</formula1>
      <formula2>20</formula2>
    </dataValidation>
    <dataValidation type="textLength" allowBlank="1" showInputMessage="1" showErrorMessage="1" promptTitle="Reduzierung Einspeiseleistung" prompt="Hier bitte das Ansteuerverfahren zur Einspeisereduzierung eingeben!" sqref="AO48:AZ48">
      <formula1>0</formula1>
      <formula2>20</formula2>
    </dataValidation>
    <dataValidation type="textLength" allowBlank="1" showInputMessage="1" showErrorMessage="1" promptTitle="Angaben zentraler NA-Schutz" prompt="Hier bitte das Fabrikat und den Typ des zentralen NA-Schutzes eingeben!" sqref="AO43:AZ43">
      <formula1>0</formula1>
      <formula2>20</formula2>
    </dataValidation>
    <dataValidation allowBlank="1" showErrorMessage="1" promptTitle="Nummer letzte EZE vom Datenblatt" prompt="Jeder einspeisende Wechselrichter wird als eine EZE betrachtet!_x000a_Bitte die Nummer des letzten Wechselrichters auf diesem Datenblatt als ganze Zahl (max. 99) eingeben!" sqref="AX31:AY31 AX2:AY2"/>
    <dataValidation type="list" operator="lessThanOrEqual" allowBlank="1" showInputMessage="1" promptTitle="Angabe Q-Regelung" prompt="Hier bitte ggf. den Wert P/Pn für den Endwert eingeben! " sqref="AK24:AN24">
      <formula1>"1"</formula1>
    </dataValidation>
    <dataValidation type="list" operator="lessThanOrEqual" allowBlank="1" showInputMessage="1" showErrorMessage="1" promptTitle="Angabe Q-Regelung" prompt="Hier bitte den Wert des Verschiebungsfaktors für den Endwert eingeben!" sqref="AK25:AN25">
      <mc:AlternateContent xmlns:x12ac="http://schemas.microsoft.com/office/spreadsheetml/2011/1/ac" xmlns:mc="http://schemas.openxmlformats.org/markup-compatibility/2006">
        <mc:Choice Requires="x12ac">
          <x12ac:list>"0,95","0,94","0,93","0,92","0,91","0,90"</x12ac:list>
        </mc:Choice>
        <mc:Fallback>
          <formula1>"0,95,0,94,0,93,0,92,0,91,0,90"</formula1>
        </mc:Fallback>
      </mc:AlternateContent>
    </dataValidation>
    <dataValidation type="list" operator="lessThanOrEqual" allowBlank="1" showInputMessage="1" showErrorMessage="1" errorTitle="Angabe Q-Regelung" error="Wert muss größer als 0 sein!" promptTitle="Angabe Q-Regelung" prompt="Hier bitte den Wert P/Pn für den 2. Knickpunkt oder den Endwert eingeben! Der Wert muss größer als der 1. Knickpunktwert sein!" sqref="AF24:AI24">
      <mc:AlternateContent xmlns:x12ac="http://schemas.microsoft.com/office/spreadsheetml/2011/1/ac" xmlns:mc="http://schemas.openxmlformats.org/markup-compatibility/2006">
        <mc:Choice Requires="x12ac">
          <x12ac:list>"0,2","0,3","0,4","0,5","0,6","0,7","0,8","0,9","1,0"</x12ac:list>
        </mc:Choice>
        <mc:Fallback>
          <formula1>"0,2,0,3,0,4,0,5,0,6,0,7,0,8,0,9,1,0"</formula1>
        </mc:Fallback>
      </mc:AlternateContent>
    </dataValidation>
    <dataValidation type="list" operator="lessThanOrEqual" allowBlank="1" showInputMessage="1" showErrorMessage="1" promptTitle="Angabe Q-Regelung" prompt="Hier bitte den Wert des Verschiebungsfaktors für den 2. Knickpunkt oder den Endwert eingeben!" sqref="AF25:AI25">
      <mc:AlternateContent xmlns:x12ac="http://schemas.microsoft.com/office/spreadsheetml/2011/1/ac" xmlns:mc="http://schemas.openxmlformats.org/markup-compatibility/2006">
        <mc:Choice Requires="x12ac">
          <x12ac:list>"1,00","0,99","0,98","0,97","0,96","0,95","0,94","0,93","0,92","0,91","0,90"</x12ac:list>
        </mc:Choice>
        <mc:Fallback>
          <formula1>"1,00,0,99,0,98,0,97,0,96,0,95,0,94,0,93,0,92,0,91,0,90"</formula1>
        </mc:Fallback>
      </mc:AlternateContent>
    </dataValidation>
    <dataValidation type="list" operator="lessThanOrEqual" allowBlank="1" showInputMessage="1" showErrorMessage="1" promptTitle="Angabe Q-Regelung" prompt="Hier bitte den Wert des Verschiebungsfaktors für den 1. Knickpunkt eingeben!" sqref="AA25:AD25">
      <mc:AlternateContent xmlns:x12ac="http://schemas.microsoft.com/office/spreadsheetml/2011/1/ac" xmlns:mc="http://schemas.openxmlformats.org/markup-compatibility/2006">
        <mc:Choice Requires="x12ac">
          <x12ac:list>"1,00","0,99","0,98","0,97","0,96","0,95","0,94","0,93","0,92","0,91","0,90"</x12ac:list>
        </mc:Choice>
        <mc:Fallback>
          <formula1>"1,00,0,99,0,98,0,97,0,96,0,95,0,94,0,93,0,92,0,91,0,90"</formula1>
        </mc:Fallback>
      </mc:AlternateContent>
    </dataValidation>
    <dataValidation type="list" operator="lessThanOrEqual" allowBlank="1" showInputMessage="1" promptTitle="Angabe Q-Regelung" prompt="Hier bitte den Wert P/Pn für den 1. Knickpunkt eingeben! " sqref="AA24:AD24">
      <mc:AlternateContent xmlns:x12ac="http://schemas.microsoft.com/office/spreadsheetml/2011/1/ac" xmlns:mc="http://schemas.openxmlformats.org/markup-compatibility/2006">
        <mc:Choice Requires="x12ac">
          <x12ac:list>"0,1","0,2","0,3","0,4","0,5","0,6","0,7","0,8","0,9","1,0"</x12ac:list>
        </mc:Choice>
        <mc:Fallback>
          <formula1>"0,1,0,2,0,3,0,4,0,5,0,6,0,7,0,8,0,9,1,0"</formula1>
        </mc:Fallback>
      </mc:AlternateContent>
    </dataValidation>
    <dataValidation operator="lessThanOrEqual" allowBlank="1" showErrorMessage="1" sqref="V25:Y25 BH20:BJ20"/>
    <dataValidation operator="lessThanOrEqual" allowBlank="1" showInputMessage="1" showErrorMessage="1" sqref="V24"/>
    <dataValidation type="list" allowBlank="1" showInputMessage="1" showErrorMessage="1" promptTitle="Angabe cos (Phi) kapazitiv" prompt="Hier bitte den kleinsten einstellbaren kapazitiven Verschiebungsfaktor eingeben!" sqref="AU22:AX22">
      <mc:AlternateContent xmlns:x12ac="http://schemas.microsoft.com/office/spreadsheetml/2011/1/ac" xmlns:mc="http://schemas.openxmlformats.org/markup-compatibility/2006">
        <mc:Choice Requires="x12ac">
          <x12ac:list>"0,95","0,90","0,85","0,80"</x12ac:list>
        </mc:Choice>
        <mc:Fallback>
          <formula1>"0,95,0,90,0,85,0,80"</formula1>
        </mc:Fallback>
      </mc:AlternateContent>
    </dataValidation>
    <dataValidation type="list" allowBlank="1" showInputMessage="1" showErrorMessage="1" promptTitle="Angabe cos (Phi) induktiv" prompt="Hier bitte den kleinsten einstellbaren induktiven Verschiebungsfaktor eingeben!" sqref="AK22:AN22">
      <mc:AlternateContent xmlns:x12ac="http://schemas.microsoft.com/office/spreadsheetml/2011/1/ac" xmlns:mc="http://schemas.openxmlformats.org/markup-compatibility/2006">
        <mc:Choice Requires="x12ac">
          <x12ac:list>"0,95","0,90","0,85","0,80"</x12ac:list>
        </mc:Choice>
        <mc:Fallback>
          <formula1>"0,95,0,90,0,85,0,80"</formula1>
        </mc:Fallback>
      </mc:AlternateContent>
    </dataValidation>
    <dataValidation type="whole" allowBlank="1" showInputMessage="1" showErrorMessage="1" promptTitle="Angabe Kurzschlussfestigkeit" prompt="Hier bitte die Mindestkurzschlussfestigkeit der EZA eingeben! (Bitte auch ggf. die geltende TAB beachten)" sqref="AS21:AV21">
      <formula1>0</formula1>
      <formula2>100</formula2>
    </dataValidation>
    <dataValidation type="decimal" operator="lessThanOrEqual" allowBlank="1" showInputMessage="1" showErrorMessage="1" errorTitle="Angabe Kurzschlussstrom" error="Bitte einen Wert bis 1000 A angeben!" promptTitle="Angabe Kurzschlussstrom" prompt="Hier bitte den von der EZA hervorgerufenen Anfangs-Kurzschlusswechselstrom eingeben!" sqref="Y21:AB21">
      <formula1>500</formula1>
    </dataValidation>
    <dataValidation type="date" operator="greaterThan" allowBlank="1" showInputMessage="1" showErrorMessage="1" promptTitle="IBN-Datum der vorhandenen EZA" prompt="Hier bitte das Inbetriebnahmedatum der letzten bereits vorhandenen Erzeugungsanlage eingeben!" sqref="AS8:AZ8">
      <formula1>36526</formula1>
    </dataValidation>
    <dataValidation type="decimal" operator="lessThanOrEqual" allowBlank="1" showInputMessage="1" showErrorMessage="1" promptTitle="Angabe Scheinleistung EZA" prompt="Hier bitte dieScheinleistung der bereits vorhandenen Wechselrichter angeben!" sqref="AB9:AG9">
      <formula1>200</formula1>
    </dataValidation>
    <dataValidation allowBlank="1" showErrorMessage="1" promptTitle="Eingabe Scheinleistung EZA" prompt="Hier bitte die Scheinleistung der rückzubauenden EZA angeben!" sqref="AB12:AG12"/>
    <dataValidation type="decimal" operator="lessThanOrEqual" allowBlank="1" showInputMessage="1" showErrorMessage="1" promptTitle="Angabe Wirkleistung EZA" prompt="Hier bitte die Wirkleistung der rückzubauenden Module angeben!" sqref="AS11:AX11">
      <formula1>200</formula1>
    </dataValidation>
    <dataValidation type="decimal" operator="lessThanOrEqual" allowBlank="1" showInputMessage="1" showErrorMessage="1" promptTitle="Angabe Wirkleistung EZA" prompt="Hier bitte die Wirkleistung der bereits vorhandenen Module angeben!" sqref="AS9:AX9">
      <formula1>200</formula1>
    </dataValidation>
    <dataValidation type="decimal" operator="lessThanOrEqual" allowBlank="1" showInputMessage="1" showErrorMessage="1" promptTitle="Angabe Scheinleistung EZA" prompt="Hier bitte dieScheinleistung der rückzubauenden Wechselrichter angeben!" sqref="AB11:AG11">
      <formula1>200</formula1>
    </dataValidation>
    <dataValidation type="decimal" operator="lessThanOrEqual" allowBlank="1" showInputMessage="1" showErrorMessage="1" promptTitle="Einspeisung EZA in Leiter 1" prompt="Hier bitte die Einspeiseleistung der vorhandenen Anlage in den Leiter 1 eingeben!" sqref="U15:AA15">
      <formula1>200</formula1>
    </dataValidation>
    <dataValidation type="decimal" operator="lessThanOrEqual" allowBlank="1" showInputMessage="1" showErrorMessage="1" promptTitle="Einspeisung EZA in Leiter 2" prompt="Hier bitte die Einspeiseleistung der vorhandenen Anlage in den Leiter 2 eingeben!" sqref="AC15:AI15">
      <formula1>200</formula1>
    </dataValidation>
    <dataValidation type="decimal" operator="lessThanOrEqual" allowBlank="1" showInputMessage="1" showErrorMessage="1" promptTitle="Einspeisung EZA in Leiter 3" prompt="Hier bitte die Einspeiseleistung der vorhandenen Anlage in den Leiter 3 eingeben!" sqref="AK15:AQ15">
      <formula1>200</formula1>
    </dataValidation>
    <dataValidation type="decimal" operator="lessThanOrEqual" allowBlank="1" showInputMessage="1" showErrorMessage="1" promptTitle="Einspeisung EZA in Leiter 1" prompt="Hier bitte die bisherige Einspeiseleistung der rückzubauenden Erzeugungseinheiten in den Leiter 1 eingeben!" sqref="U17:AA17">
      <formula1>200</formula1>
    </dataValidation>
    <dataValidation type="decimal" operator="lessThanOrEqual" allowBlank="1" showInputMessage="1" showErrorMessage="1" promptTitle="Einspeisung EZA in Leiter 2" prompt="Hier bitte die bisherige Einspeiseleistung der rückzubauenden Erzeugungseinheiten in den Leiter 2 eingeben!" sqref="AC17:AI17">
      <formula1>200</formula1>
    </dataValidation>
    <dataValidation type="decimal" operator="lessThanOrEqual" allowBlank="1" showInputMessage="1" showErrorMessage="1" promptTitle="Einspeisung EZA in Leiter 3" prompt="Hier bitte die bisherige Einspeiseleistung der rückzubauenden Erzeugungseinheiten in den Leiter 3 eingeben!" sqref="AK17:AQ17">
      <formula1>200</formula1>
    </dataValidation>
    <dataValidation type="list" allowBlank="1" showInputMessage="1" showErrorMessage="1" sqref="AU25:AY25">
      <formula1>"untererr.,übererr."</formula1>
    </dataValidation>
    <dataValidation type="whole" allowBlank="1" showInputMessage="1" showErrorMessage="1" promptTitle="Eingabe Statik Frequenzregelung" prompt="Hier bitte die Statik der Frequenzregelung eingeben!" sqref="AJ36:AL36">
      <formula1>2</formula1>
      <formula2>12</formula2>
    </dataValidation>
  </dataValidations>
  <pageMargins left="0.78740157480314965" right="0.59055118110236227" top="0.98425196850393704" bottom="0.39370078740157483" header="0.39370078740157483" footer="0.19685039370078741"/>
  <pageSetup paperSize="9" scale="98" orientation="portrait" r:id="rId2"/>
  <headerFooter alignWithMargins="0">
    <oddHeader>&amp;R&amp;G</oddHeader>
    <oddFooter>&amp;C&amp;9Stand 01/2021&amp;R&amp;"Arial,Kursiv"&amp;9VS: Öffentlich</oddFooter>
  </headerFooter>
  <rowBreaks count="1" manualBreakCount="1">
    <brk id="29" min="1" max="51" man="1"/>
  </rowBreaks>
  <ignoredErrors>
    <ignoredError sqref="AW1 O51 AW30" numberStoredAsText="1"/>
    <ignoredError sqref="O53 O54:Q54 P55:Q55" unlockedFormula="1"/>
    <ignoredError sqref="O55" numberStoredAsText="1" unlockedFormula="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5220" r:id="rId6" name="Check Box 100">
              <controlPr defaultSize="0" autoFill="0" autoLine="0" autoPict="0">
                <anchor moveWithCells="1">
                  <from>
                    <xdr:col>12</xdr:col>
                    <xdr:colOff>19050</xdr:colOff>
                    <xdr:row>7</xdr:row>
                    <xdr:rowOff>28575</xdr:rowOff>
                  </from>
                  <to>
                    <xdr:col>13</xdr:col>
                    <xdr:colOff>104775</xdr:colOff>
                    <xdr:row>7</xdr:row>
                    <xdr:rowOff>247650</xdr:rowOff>
                  </to>
                </anchor>
              </controlPr>
            </control>
          </mc:Choice>
        </mc:AlternateContent>
        <mc:AlternateContent xmlns:mc="http://schemas.openxmlformats.org/markup-compatibility/2006">
          <mc:Choice Requires="x14">
            <control shapeId="5242" r:id="rId7" name="Check Box 122">
              <controlPr defaultSize="0" autoFill="0" autoLine="0" autoPict="0">
                <anchor moveWithCells="1">
                  <from>
                    <xdr:col>12</xdr:col>
                    <xdr:colOff>9525</xdr:colOff>
                    <xdr:row>38</xdr:row>
                    <xdr:rowOff>28575</xdr:rowOff>
                  </from>
                  <to>
                    <xdr:col>14</xdr:col>
                    <xdr:colOff>0</xdr:colOff>
                    <xdr:row>39</xdr:row>
                    <xdr:rowOff>38100</xdr:rowOff>
                  </to>
                </anchor>
              </controlPr>
            </control>
          </mc:Choice>
        </mc:AlternateContent>
        <mc:AlternateContent xmlns:mc="http://schemas.openxmlformats.org/markup-compatibility/2006">
          <mc:Choice Requires="x14">
            <control shapeId="5244" r:id="rId8" name="Check Box 124">
              <controlPr defaultSize="0" autoFill="0" autoLine="0" autoPict="0">
                <anchor moveWithCells="1">
                  <from>
                    <xdr:col>36</xdr:col>
                    <xdr:colOff>19050</xdr:colOff>
                    <xdr:row>38</xdr:row>
                    <xdr:rowOff>38100</xdr:rowOff>
                  </from>
                  <to>
                    <xdr:col>37</xdr:col>
                    <xdr:colOff>104775</xdr:colOff>
                    <xdr:row>39</xdr:row>
                    <xdr:rowOff>38100</xdr:rowOff>
                  </to>
                </anchor>
              </controlPr>
            </control>
          </mc:Choice>
        </mc:AlternateContent>
        <mc:AlternateContent xmlns:mc="http://schemas.openxmlformats.org/markup-compatibility/2006">
          <mc:Choice Requires="x14">
            <control shapeId="5245" r:id="rId9" name="Check Box 125">
              <controlPr defaultSize="0" autoFill="0" autoLine="0" autoPict="0">
                <anchor moveWithCells="1">
                  <from>
                    <xdr:col>24</xdr:col>
                    <xdr:colOff>9525</xdr:colOff>
                    <xdr:row>38</xdr:row>
                    <xdr:rowOff>38100</xdr:rowOff>
                  </from>
                  <to>
                    <xdr:col>26</xdr:col>
                    <xdr:colOff>28575</xdr:colOff>
                    <xdr:row>39</xdr:row>
                    <xdr:rowOff>38100</xdr:rowOff>
                  </to>
                </anchor>
              </controlPr>
            </control>
          </mc:Choice>
        </mc:AlternateContent>
        <mc:AlternateContent xmlns:mc="http://schemas.openxmlformats.org/markup-compatibility/2006">
          <mc:Choice Requires="x14">
            <control shapeId="5246" r:id="rId10" name="Check Box 126">
              <controlPr defaultSize="0" autoFill="0" autoLine="0" autoPict="0">
                <anchor moveWithCells="1">
                  <from>
                    <xdr:col>12</xdr:col>
                    <xdr:colOff>9525</xdr:colOff>
                    <xdr:row>40</xdr:row>
                    <xdr:rowOff>38100</xdr:rowOff>
                  </from>
                  <to>
                    <xdr:col>13</xdr:col>
                    <xdr:colOff>95250</xdr:colOff>
                    <xdr:row>40</xdr:row>
                    <xdr:rowOff>257175</xdr:rowOff>
                  </to>
                </anchor>
              </controlPr>
            </control>
          </mc:Choice>
        </mc:AlternateContent>
        <mc:AlternateContent xmlns:mc="http://schemas.openxmlformats.org/markup-compatibility/2006">
          <mc:Choice Requires="x14">
            <control shapeId="5247" r:id="rId11" name="Check Box 127">
              <controlPr defaultSize="0" autoFill="0" autoLine="0" autoPict="0">
                <anchor moveWithCells="1">
                  <from>
                    <xdr:col>32</xdr:col>
                    <xdr:colOff>9525</xdr:colOff>
                    <xdr:row>40</xdr:row>
                    <xdr:rowOff>38100</xdr:rowOff>
                  </from>
                  <to>
                    <xdr:col>34</xdr:col>
                    <xdr:colOff>0</xdr:colOff>
                    <xdr:row>40</xdr:row>
                    <xdr:rowOff>257175</xdr:rowOff>
                  </to>
                </anchor>
              </controlPr>
            </control>
          </mc:Choice>
        </mc:AlternateContent>
        <mc:AlternateContent xmlns:mc="http://schemas.openxmlformats.org/markup-compatibility/2006">
          <mc:Choice Requires="x14">
            <control shapeId="5248" r:id="rId12" name="Check Box 128">
              <controlPr defaultSize="0" autoFill="0" autoLine="0" autoPict="0">
                <anchor moveWithCells="1">
                  <from>
                    <xdr:col>32</xdr:col>
                    <xdr:colOff>9525</xdr:colOff>
                    <xdr:row>41</xdr:row>
                    <xdr:rowOff>28575</xdr:rowOff>
                  </from>
                  <to>
                    <xdr:col>34</xdr:col>
                    <xdr:colOff>0</xdr:colOff>
                    <xdr:row>41</xdr:row>
                    <xdr:rowOff>247650</xdr:rowOff>
                  </to>
                </anchor>
              </controlPr>
            </control>
          </mc:Choice>
        </mc:AlternateContent>
        <mc:AlternateContent xmlns:mc="http://schemas.openxmlformats.org/markup-compatibility/2006">
          <mc:Choice Requires="x14">
            <control shapeId="5249" r:id="rId13" name="Check Box 129">
              <controlPr defaultSize="0" autoFill="0" autoLine="0" autoPict="0">
                <anchor moveWithCells="1">
                  <from>
                    <xdr:col>12</xdr:col>
                    <xdr:colOff>9525</xdr:colOff>
                    <xdr:row>41</xdr:row>
                    <xdr:rowOff>28575</xdr:rowOff>
                  </from>
                  <to>
                    <xdr:col>13</xdr:col>
                    <xdr:colOff>95250</xdr:colOff>
                    <xdr:row>41</xdr:row>
                    <xdr:rowOff>247650</xdr:rowOff>
                  </to>
                </anchor>
              </controlPr>
            </control>
          </mc:Choice>
        </mc:AlternateContent>
        <mc:AlternateContent xmlns:mc="http://schemas.openxmlformats.org/markup-compatibility/2006">
          <mc:Choice Requires="x14">
            <control shapeId="5251" r:id="rId14" name="Check Box 131">
              <controlPr defaultSize="0" autoFill="0" autoLine="0" autoPict="0">
                <anchor moveWithCells="1">
                  <from>
                    <xdr:col>21</xdr:col>
                    <xdr:colOff>38100</xdr:colOff>
                    <xdr:row>41</xdr:row>
                    <xdr:rowOff>28575</xdr:rowOff>
                  </from>
                  <to>
                    <xdr:col>23</xdr:col>
                    <xdr:colOff>19050</xdr:colOff>
                    <xdr:row>41</xdr:row>
                    <xdr:rowOff>257175</xdr:rowOff>
                  </to>
                </anchor>
              </controlPr>
            </control>
          </mc:Choice>
        </mc:AlternateContent>
        <mc:AlternateContent xmlns:mc="http://schemas.openxmlformats.org/markup-compatibility/2006">
          <mc:Choice Requires="x14">
            <control shapeId="5252" r:id="rId15" name="Check Box 132">
              <controlPr defaultSize="0" autoFill="0" autoLine="0" autoPict="0">
                <anchor moveWithCells="1">
                  <from>
                    <xdr:col>12</xdr:col>
                    <xdr:colOff>9525</xdr:colOff>
                    <xdr:row>42</xdr:row>
                    <xdr:rowOff>28575</xdr:rowOff>
                  </from>
                  <to>
                    <xdr:col>13</xdr:col>
                    <xdr:colOff>95250</xdr:colOff>
                    <xdr:row>42</xdr:row>
                    <xdr:rowOff>247650</xdr:rowOff>
                  </to>
                </anchor>
              </controlPr>
            </control>
          </mc:Choice>
        </mc:AlternateContent>
        <mc:AlternateContent xmlns:mc="http://schemas.openxmlformats.org/markup-compatibility/2006">
          <mc:Choice Requires="x14">
            <control shapeId="5253" r:id="rId16" name="Check Box 133">
              <controlPr defaultSize="0" autoFill="0" autoLine="0" autoPict="0" altText="">
                <anchor moveWithCells="1">
                  <from>
                    <xdr:col>12</xdr:col>
                    <xdr:colOff>38100</xdr:colOff>
                    <xdr:row>46</xdr:row>
                    <xdr:rowOff>28575</xdr:rowOff>
                  </from>
                  <to>
                    <xdr:col>14</xdr:col>
                    <xdr:colOff>28575</xdr:colOff>
                    <xdr:row>46</xdr:row>
                    <xdr:rowOff>247650</xdr:rowOff>
                  </to>
                </anchor>
              </controlPr>
            </control>
          </mc:Choice>
        </mc:AlternateContent>
        <mc:AlternateContent xmlns:mc="http://schemas.openxmlformats.org/markup-compatibility/2006">
          <mc:Choice Requires="x14">
            <control shapeId="5282" r:id="rId17" name="Check Box 162">
              <controlPr defaultSize="0" autoFill="0" autoLine="0" autoPict="0">
                <anchor moveWithCells="1">
                  <from>
                    <xdr:col>29</xdr:col>
                    <xdr:colOff>0</xdr:colOff>
                    <xdr:row>18</xdr:row>
                    <xdr:rowOff>38100</xdr:rowOff>
                  </from>
                  <to>
                    <xdr:col>30</xdr:col>
                    <xdr:colOff>85725</xdr:colOff>
                    <xdr:row>18</xdr:row>
                    <xdr:rowOff>266700</xdr:rowOff>
                  </to>
                </anchor>
              </controlPr>
            </control>
          </mc:Choice>
        </mc:AlternateContent>
        <mc:AlternateContent xmlns:mc="http://schemas.openxmlformats.org/markup-compatibility/2006">
          <mc:Choice Requires="x14">
            <control shapeId="5299" r:id="rId18" name="Option Button 179">
              <controlPr defaultSize="0" autoFill="0" autoLine="0" autoPict="0">
                <anchor moveWithCells="1">
                  <from>
                    <xdr:col>12</xdr:col>
                    <xdr:colOff>28575</xdr:colOff>
                    <xdr:row>43</xdr:row>
                    <xdr:rowOff>28575</xdr:rowOff>
                  </from>
                  <to>
                    <xdr:col>14</xdr:col>
                    <xdr:colOff>38100</xdr:colOff>
                    <xdr:row>43</xdr:row>
                    <xdr:rowOff>257175</xdr:rowOff>
                  </to>
                </anchor>
              </controlPr>
            </control>
          </mc:Choice>
        </mc:AlternateContent>
        <mc:AlternateContent xmlns:mc="http://schemas.openxmlformats.org/markup-compatibility/2006">
          <mc:Choice Requires="x14">
            <control shapeId="5301" r:id="rId19" name="Option Button 181">
              <controlPr defaultSize="0" autoFill="0" autoLine="0" autoPict="0">
                <anchor moveWithCells="1">
                  <from>
                    <xdr:col>12</xdr:col>
                    <xdr:colOff>28575</xdr:colOff>
                    <xdr:row>44</xdr:row>
                    <xdr:rowOff>28575</xdr:rowOff>
                  </from>
                  <to>
                    <xdr:col>14</xdr:col>
                    <xdr:colOff>28575</xdr:colOff>
                    <xdr:row>44</xdr:row>
                    <xdr:rowOff>276225</xdr:rowOff>
                  </to>
                </anchor>
              </controlPr>
            </control>
          </mc:Choice>
        </mc:AlternateContent>
        <mc:AlternateContent xmlns:mc="http://schemas.openxmlformats.org/markup-compatibility/2006">
          <mc:Choice Requires="x14">
            <control shapeId="5302" r:id="rId20" name="Option Button 182">
              <controlPr defaultSize="0" autoFill="0" autoLine="0" autoPict="0">
                <anchor moveWithCells="1">
                  <from>
                    <xdr:col>12</xdr:col>
                    <xdr:colOff>28575</xdr:colOff>
                    <xdr:row>45</xdr:row>
                    <xdr:rowOff>28575</xdr:rowOff>
                  </from>
                  <to>
                    <xdr:col>14</xdr:col>
                    <xdr:colOff>9525</xdr:colOff>
                    <xdr:row>45</xdr:row>
                    <xdr:rowOff>266700</xdr:rowOff>
                  </to>
                </anchor>
              </controlPr>
            </control>
          </mc:Choice>
        </mc:AlternateContent>
        <mc:AlternateContent xmlns:mc="http://schemas.openxmlformats.org/markup-compatibility/2006">
          <mc:Choice Requires="x14">
            <control shapeId="5303" r:id="rId21" name="Option Button 183">
              <controlPr defaultSize="0" print="0" autoFill="0" autoLine="0" autoPict="0">
                <anchor moveWithCells="1">
                  <from>
                    <xdr:col>1</xdr:col>
                    <xdr:colOff>66675</xdr:colOff>
                    <xdr:row>44</xdr:row>
                    <xdr:rowOff>247650</xdr:rowOff>
                  </from>
                  <to>
                    <xdr:col>11</xdr:col>
                    <xdr:colOff>76200</xdr:colOff>
                    <xdr:row>45</xdr:row>
                    <xdr:rowOff>171450</xdr:rowOff>
                  </to>
                </anchor>
              </controlPr>
            </control>
          </mc:Choice>
        </mc:AlternateContent>
        <mc:AlternateContent xmlns:mc="http://schemas.openxmlformats.org/markup-compatibility/2006">
          <mc:Choice Requires="x14">
            <control shapeId="5375" r:id="rId22" name="Check Box 255">
              <controlPr defaultSize="0" autoFill="0" autoLine="0" autoPict="0">
                <anchor moveWithCells="1">
                  <from>
                    <xdr:col>12</xdr:col>
                    <xdr:colOff>19050</xdr:colOff>
                    <xdr:row>36</xdr:row>
                    <xdr:rowOff>28575</xdr:rowOff>
                  </from>
                  <to>
                    <xdr:col>14</xdr:col>
                    <xdr:colOff>0</xdr:colOff>
                    <xdr:row>36</xdr:row>
                    <xdr:rowOff>247650</xdr:rowOff>
                  </to>
                </anchor>
              </controlPr>
            </control>
          </mc:Choice>
        </mc:AlternateContent>
        <mc:AlternateContent xmlns:mc="http://schemas.openxmlformats.org/markup-compatibility/2006">
          <mc:Choice Requires="x14">
            <control shapeId="5385" r:id="rId23" name="Check Box 265">
              <controlPr defaultSize="0" autoFill="0" autoLine="0" autoPict="0">
                <anchor moveWithCells="1">
                  <from>
                    <xdr:col>12</xdr:col>
                    <xdr:colOff>28575</xdr:colOff>
                    <xdr:row>12</xdr:row>
                    <xdr:rowOff>19050</xdr:rowOff>
                  </from>
                  <to>
                    <xdr:col>14</xdr:col>
                    <xdr:colOff>28575</xdr:colOff>
                    <xdr:row>12</xdr:row>
                    <xdr:rowOff>247650</xdr:rowOff>
                  </to>
                </anchor>
              </controlPr>
            </control>
          </mc:Choice>
        </mc:AlternateContent>
        <mc:AlternateContent xmlns:mc="http://schemas.openxmlformats.org/markup-compatibility/2006">
          <mc:Choice Requires="x14">
            <control shapeId="5386" r:id="rId24" name="Check Box 266">
              <controlPr defaultSize="0" autoFill="0" autoLine="0" autoPict="0">
                <anchor moveWithCells="1">
                  <from>
                    <xdr:col>24</xdr:col>
                    <xdr:colOff>9525</xdr:colOff>
                    <xdr:row>12</xdr:row>
                    <xdr:rowOff>19050</xdr:rowOff>
                  </from>
                  <to>
                    <xdr:col>26</xdr:col>
                    <xdr:colOff>9525</xdr:colOff>
                    <xdr:row>12</xdr:row>
                    <xdr:rowOff>247650</xdr:rowOff>
                  </to>
                </anchor>
              </controlPr>
            </control>
          </mc:Choice>
        </mc:AlternateContent>
        <mc:AlternateContent xmlns:mc="http://schemas.openxmlformats.org/markup-compatibility/2006">
          <mc:Choice Requires="x14">
            <control shapeId="5387" r:id="rId25" name="Check Box 267">
              <controlPr defaultSize="0" autoFill="0" autoLine="0" autoPict="0">
                <anchor moveWithCells="1">
                  <from>
                    <xdr:col>28</xdr:col>
                    <xdr:colOff>9525</xdr:colOff>
                    <xdr:row>12</xdr:row>
                    <xdr:rowOff>19050</xdr:rowOff>
                  </from>
                  <to>
                    <xdr:col>30</xdr:col>
                    <xdr:colOff>9525</xdr:colOff>
                    <xdr:row>12</xdr:row>
                    <xdr:rowOff>247650</xdr:rowOff>
                  </to>
                </anchor>
              </controlPr>
            </control>
          </mc:Choice>
        </mc:AlternateContent>
        <mc:AlternateContent xmlns:mc="http://schemas.openxmlformats.org/markup-compatibility/2006">
          <mc:Choice Requires="x14">
            <control shapeId="5388" r:id="rId26" name="Check Box 268">
              <controlPr defaultSize="0" autoFill="0" autoLine="0" autoPict="0">
                <anchor moveWithCells="1">
                  <from>
                    <xdr:col>32</xdr:col>
                    <xdr:colOff>9525</xdr:colOff>
                    <xdr:row>12</xdr:row>
                    <xdr:rowOff>19050</xdr:rowOff>
                  </from>
                  <to>
                    <xdr:col>34</xdr:col>
                    <xdr:colOff>9525</xdr:colOff>
                    <xdr:row>12</xdr:row>
                    <xdr:rowOff>247650</xdr:rowOff>
                  </to>
                </anchor>
              </controlPr>
            </control>
          </mc:Choice>
        </mc:AlternateContent>
        <mc:AlternateContent xmlns:mc="http://schemas.openxmlformats.org/markup-compatibility/2006">
          <mc:Choice Requires="x14">
            <control shapeId="5389" r:id="rId27" name="Check Box 269">
              <controlPr defaultSize="0" autoFill="0" autoLine="0" autoPict="0">
                <anchor moveWithCells="1">
                  <from>
                    <xdr:col>39</xdr:col>
                    <xdr:colOff>28575</xdr:colOff>
                    <xdr:row>12</xdr:row>
                    <xdr:rowOff>19050</xdr:rowOff>
                  </from>
                  <to>
                    <xdr:col>41</xdr:col>
                    <xdr:colOff>19050</xdr:colOff>
                    <xdr:row>12</xdr:row>
                    <xdr:rowOff>247650</xdr:rowOff>
                  </to>
                </anchor>
              </controlPr>
            </control>
          </mc:Choice>
        </mc:AlternateContent>
        <mc:AlternateContent xmlns:mc="http://schemas.openxmlformats.org/markup-compatibility/2006">
          <mc:Choice Requires="x14">
            <control shapeId="5406" r:id="rId28" name="Group Box 286">
              <controlPr defaultSize="0" print="0" autoFill="0" autoPict="0">
                <anchor moveWithCells="1">
                  <from>
                    <xdr:col>12</xdr:col>
                    <xdr:colOff>0</xdr:colOff>
                    <xdr:row>22</xdr:row>
                    <xdr:rowOff>0</xdr:rowOff>
                  </from>
                  <to>
                    <xdr:col>51</xdr:col>
                    <xdr:colOff>57150</xdr:colOff>
                    <xdr:row>25</xdr:row>
                    <xdr:rowOff>0</xdr:rowOff>
                  </to>
                </anchor>
              </controlPr>
            </control>
          </mc:Choice>
        </mc:AlternateContent>
        <mc:AlternateContent xmlns:mc="http://schemas.openxmlformats.org/markup-compatibility/2006">
          <mc:Choice Requires="x14">
            <control shapeId="5407" r:id="rId29" name="Option Button 287">
              <controlPr defaultSize="0" autoFill="0" autoLine="0" autoPict="0">
                <anchor moveWithCells="1">
                  <from>
                    <xdr:col>20</xdr:col>
                    <xdr:colOff>9525</xdr:colOff>
                    <xdr:row>22</xdr:row>
                    <xdr:rowOff>38100</xdr:rowOff>
                  </from>
                  <to>
                    <xdr:col>22</xdr:col>
                    <xdr:colOff>9525</xdr:colOff>
                    <xdr:row>22</xdr:row>
                    <xdr:rowOff>257175</xdr:rowOff>
                  </to>
                </anchor>
              </controlPr>
            </control>
          </mc:Choice>
        </mc:AlternateContent>
        <mc:AlternateContent xmlns:mc="http://schemas.openxmlformats.org/markup-compatibility/2006">
          <mc:Choice Requires="x14">
            <control shapeId="5408" r:id="rId30" name="Option Button 288">
              <controlPr defaultSize="0" autoFill="0" autoLine="0" autoPict="0">
                <anchor moveWithCells="1">
                  <from>
                    <xdr:col>31</xdr:col>
                    <xdr:colOff>0</xdr:colOff>
                    <xdr:row>22</xdr:row>
                    <xdr:rowOff>38100</xdr:rowOff>
                  </from>
                  <to>
                    <xdr:col>33</xdr:col>
                    <xdr:colOff>0</xdr:colOff>
                    <xdr:row>22</xdr:row>
                    <xdr:rowOff>257175</xdr:rowOff>
                  </to>
                </anchor>
              </controlPr>
            </control>
          </mc:Choice>
        </mc:AlternateContent>
        <mc:AlternateContent xmlns:mc="http://schemas.openxmlformats.org/markup-compatibility/2006">
          <mc:Choice Requires="x14">
            <control shapeId="5409" r:id="rId31" name="Option Button 289">
              <controlPr defaultSize="0" autoFill="0" autoLine="0" autoPict="0">
                <anchor moveWithCells="1">
                  <from>
                    <xdr:col>40</xdr:col>
                    <xdr:colOff>0</xdr:colOff>
                    <xdr:row>22</xdr:row>
                    <xdr:rowOff>38100</xdr:rowOff>
                  </from>
                  <to>
                    <xdr:col>42</xdr:col>
                    <xdr:colOff>0</xdr:colOff>
                    <xdr:row>22</xdr:row>
                    <xdr:rowOff>257175</xdr:rowOff>
                  </to>
                </anchor>
              </controlPr>
            </control>
          </mc:Choice>
        </mc:AlternateContent>
        <mc:AlternateContent xmlns:mc="http://schemas.openxmlformats.org/markup-compatibility/2006">
          <mc:Choice Requires="x14">
            <control shapeId="5410" r:id="rId32" name="Option Button 290">
              <controlPr defaultSize="0" autoFill="0" autoLine="0" autoPict="0">
                <anchor moveWithCells="1">
                  <from>
                    <xdr:col>41</xdr:col>
                    <xdr:colOff>0</xdr:colOff>
                    <xdr:row>23</xdr:row>
                    <xdr:rowOff>152400</xdr:rowOff>
                  </from>
                  <to>
                    <xdr:col>43</xdr:col>
                    <xdr:colOff>0</xdr:colOff>
                    <xdr:row>24</xdr:row>
                    <xdr:rowOff>104775</xdr:rowOff>
                  </to>
                </anchor>
              </controlPr>
            </control>
          </mc:Choice>
        </mc:AlternateContent>
        <mc:AlternateContent xmlns:mc="http://schemas.openxmlformats.org/markup-compatibility/2006">
          <mc:Choice Requires="x14">
            <control shapeId="5411" r:id="rId33" name="Check Box 291">
              <controlPr defaultSize="0" autoFill="0" autoLine="0" autoPict="0">
                <anchor moveWithCells="1">
                  <from>
                    <xdr:col>12</xdr:col>
                    <xdr:colOff>9525</xdr:colOff>
                    <xdr:row>18</xdr:row>
                    <xdr:rowOff>28575</xdr:rowOff>
                  </from>
                  <to>
                    <xdr:col>14</xdr:col>
                    <xdr:colOff>9525</xdr:colOff>
                    <xdr:row>18</xdr:row>
                    <xdr:rowOff>257175</xdr:rowOff>
                  </to>
                </anchor>
              </controlPr>
            </control>
          </mc:Choice>
        </mc:AlternateContent>
        <mc:AlternateContent xmlns:mc="http://schemas.openxmlformats.org/markup-compatibility/2006">
          <mc:Choice Requires="x14">
            <control shapeId="5412" r:id="rId34" name="Check Box 292">
              <controlPr defaultSize="0" autoFill="0" autoLine="0" autoPict="0">
                <anchor moveWithCells="1">
                  <from>
                    <xdr:col>39</xdr:col>
                    <xdr:colOff>9525</xdr:colOff>
                    <xdr:row>18</xdr:row>
                    <xdr:rowOff>28575</xdr:rowOff>
                  </from>
                  <to>
                    <xdr:col>41</xdr:col>
                    <xdr:colOff>9525</xdr:colOff>
                    <xdr:row>18</xdr:row>
                    <xdr:rowOff>266700</xdr:rowOff>
                  </to>
                </anchor>
              </controlPr>
            </control>
          </mc:Choice>
        </mc:AlternateContent>
        <mc:AlternateContent xmlns:mc="http://schemas.openxmlformats.org/markup-compatibility/2006">
          <mc:Choice Requires="x14">
            <control shapeId="5413" r:id="rId35" name="Check Box 293">
              <controlPr defaultSize="0" autoFill="0" autoLine="0" autoPict="0">
                <anchor moveWithCells="1">
                  <from>
                    <xdr:col>18</xdr:col>
                    <xdr:colOff>9525</xdr:colOff>
                    <xdr:row>18</xdr:row>
                    <xdr:rowOff>28575</xdr:rowOff>
                  </from>
                  <to>
                    <xdr:col>20</xdr:col>
                    <xdr:colOff>9525</xdr:colOff>
                    <xdr:row>18</xdr:row>
                    <xdr:rowOff>266700</xdr:rowOff>
                  </to>
                </anchor>
              </controlPr>
            </control>
          </mc:Choice>
        </mc:AlternateContent>
        <mc:AlternateContent xmlns:mc="http://schemas.openxmlformats.org/markup-compatibility/2006">
          <mc:Choice Requires="x14">
            <control shapeId="5414" r:id="rId36" name="Check Box 294">
              <controlPr defaultSize="0" autoFill="0" autoLine="0" autoPict="0">
                <anchor moveWithCells="1">
                  <from>
                    <xdr:col>18</xdr:col>
                    <xdr:colOff>9525</xdr:colOff>
                    <xdr:row>19</xdr:row>
                    <xdr:rowOff>28575</xdr:rowOff>
                  </from>
                  <to>
                    <xdr:col>20</xdr:col>
                    <xdr:colOff>9525</xdr:colOff>
                    <xdr:row>19</xdr:row>
                    <xdr:rowOff>266700</xdr:rowOff>
                  </to>
                </anchor>
              </controlPr>
            </control>
          </mc:Choice>
        </mc:AlternateContent>
        <mc:AlternateContent xmlns:mc="http://schemas.openxmlformats.org/markup-compatibility/2006">
          <mc:Choice Requires="x14">
            <control shapeId="5415" r:id="rId37" name="Check Box 295">
              <controlPr defaultSize="0" autoFill="0" autoLine="0" autoPict="0">
                <anchor moveWithCells="1">
                  <from>
                    <xdr:col>29</xdr:col>
                    <xdr:colOff>9525</xdr:colOff>
                    <xdr:row>19</xdr:row>
                    <xdr:rowOff>28575</xdr:rowOff>
                  </from>
                  <to>
                    <xdr:col>31</xdr:col>
                    <xdr:colOff>9525</xdr:colOff>
                    <xdr:row>19</xdr:row>
                    <xdr:rowOff>266700</xdr:rowOff>
                  </to>
                </anchor>
              </controlPr>
            </control>
          </mc:Choice>
        </mc:AlternateContent>
        <mc:AlternateContent xmlns:mc="http://schemas.openxmlformats.org/markup-compatibility/2006">
          <mc:Choice Requires="x14">
            <control shapeId="5416" r:id="rId38" name="Check Box 296">
              <controlPr defaultSize="0" autoFill="0" autoLine="0" autoPict="0">
                <anchor moveWithCells="1">
                  <from>
                    <xdr:col>39</xdr:col>
                    <xdr:colOff>9525</xdr:colOff>
                    <xdr:row>19</xdr:row>
                    <xdr:rowOff>28575</xdr:rowOff>
                  </from>
                  <to>
                    <xdr:col>41</xdr:col>
                    <xdr:colOff>9525</xdr:colOff>
                    <xdr:row>19</xdr:row>
                    <xdr:rowOff>266700</xdr:rowOff>
                  </to>
                </anchor>
              </controlPr>
            </control>
          </mc:Choice>
        </mc:AlternateContent>
        <mc:AlternateContent xmlns:mc="http://schemas.openxmlformats.org/markup-compatibility/2006">
          <mc:Choice Requires="x14">
            <control shapeId="5417" r:id="rId39" name="Group Box 297">
              <controlPr defaultSize="0" print="0" autoFill="0" autoPict="0">
                <anchor moveWithCells="1">
                  <from>
                    <xdr:col>12</xdr:col>
                    <xdr:colOff>0</xdr:colOff>
                    <xdr:row>35</xdr:row>
                    <xdr:rowOff>0</xdr:rowOff>
                  </from>
                  <to>
                    <xdr:col>40</xdr:col>
                    <xdr:colOff>0</xdr:colOff>
                    <xdr:row>36</xdr:row>
                    <xdr:rowOff>0</xdr:rowOff>
                  </to>
                </anchor>
              </controlPr>
            </control>
          </mc:Choice>
        </mc:AlternateContent>
        <mc:AlternateContent xmlns:mc="http://schemas.openxmlformats.org/markup-compatibility/2006">
          <mc:Choice Requires="x14">
            <control shapeId="5418" r:id="rId40" name="Option Button 298">
              <controlPr defaultSize="0" autoFill="0" autoLine="0" autoPict="0">
                <anchor moveWithCells="1">
                  <from>
                    <xdr:col>12</xdr:col>
                    <xdr:colOff>9525</xdr:colOff>
                    <xdr:row>35</xdr:row>
                    <xdr:rowOff>38100</xdr:rowOff>
                  </from>
                  <to>
                    <xdr:col>14</xdr:col>
                    <xdr:colOff>0</xdr:colOff>
                    <xdr:row>35</xdr:row>
                    <xdr:rowOff>257175</xdr:rowOff>
                  </to>
                </anchor>
              </controlPr>
            </control>
          </mc:Choice>
        </mc:AlternateContent>
        <mc:AlternateContent xmlns:mc="http://schemas.openxmlformats.org/markup-compatibility/2006">
          <mc:Choice Requires="x14">
            <control shapeId="5419" r:id="rId41" name="Option Button 299">
              <controlPr defaultSize="0" autoFill="0" autoLine="0" autoPict="0">
                <anchor moveWithCells="1">
                  <from>
                    <xdr:col>23</xdr:col>
                    <xdr:colOff>9525</xdr:colOff>
                    <xdr:row>35</xdr:row>
                    <xdr:rowOff>38100</xdr:rowOff>
                  </from>
                  <to>
                    <xdr:col>25</xdr:col>
                    <xdr:colOff>0</xdr:colOff>
                    <xdr:row>35</xdr:row>
                    <xdr:rowOff>257175</xdr:rowOff>
                  </to>
                </anchor>
              </controlPr>
            </control>
          </mc:Choice>
        </mc:AlternateContent>
        <mc:AlternateContent xmlns:mc="http://schemas.openxmlformats.org/markup-compatibility/2006">
          <mc:Choice Requires="x14">
            <control shapeId="5420" r:id="rId42" name="Check Box 300">
              <controlPr defaultSize="0" autoFill="0" autoLine="0" autoPict="0">
                <anchor moveWithCells="1">
                  <from>
                    <xdr:col>12</xdr:col>
                    <xdr:colOff>9525</xdr:colOff>
                    <xdr:row>55</xdr:row>
                    <xdr:rowOff>38100</xdr:rowOff>
                  </from>
                  <to>
                    <xdr:col>13</xdr:col>
                    <xdr:colOff>95250</xdr:colOff>
                    <xdr:row>55</xdr:row>
                    <xdr:rowOff>257175</xdr:rowOff>
                  </to>
                </anchor>
              </controlPr>
            </control>
          </mc:Choice>
        </mc:AlternateContent>
        <mc:AlternateContent xmlns:mc="http://schemas.openxmlformats.org/markup-compatibility/2006">
          <mc:Choice Requires="x14">
            <control shapeId="5421" r:id="rId43" name="Check Box 301">
              <controlPr defaultSize="0" autoFill="0" autoLine="0" autoPict="0">
                <anchor moveWithCells="1">
                  <from>
                    <xdr:col>32</xdr:col>
                    <xdr:colOff>9525</xdr:colOff>
                    <xdr:row>55</xdr:row>
                    <xdr:rowOff>38100</xdr:rowOff>
                  </from>
                  <to>
                    <xdr:col>33</xdr:col>
                    <xdr:colOff>95250</xdr:colOff>
                    <xdr:row>55</xdr:row>
                    <xdr:rowOff>257175</xdr:rowOff>
                  </to>
                </anchor>
              </controlPr>
            </control>
          </mc:Choice>
        </mc:AlternateContent>
        <mc:AlternateContent xmlns:mc="http://schemas.openxmlformats.org/markup-compatibility/2006">
          <mc:Choice Requires="x14">
            <control shapeId="5422" r:id="rId44" name="Group Box 302">
              <controlPr defaultSize="0" print="0" autoFill="0" autoPict="0">
                <anchor moveWithCells="1">
                  <from>
                    <xdr:col>20</xdr:col>
                    <xdr:colOff>0</xdr:colOff>
                    <xdr:row>46</xdr:row>
                    <xdr:rowOff>0</xdr:rowOff>
                  </from>
                  <to>
                    <xdr:col>52</xdr:col>
                    <xdr:colOff>0</xdr:colOff>
                    <xdr:row>47</xdr:row>
                    <xdr:rowOff>0</xdr:rowOff>
                  </to>
                </anchor>
              </controlPr>
            </control>
          </mc:Choice>
        </mc:AlternateContent>
        <mc:AlternateContent xmlns:mc="http://schemas.openxmlformats.org/markup-compatibility/2006">
          <mc:Choice Requires="x14">
            <control shapeId="5423" r:id="rId45" name="Option Button 303">
              <controlPr defaultSize="0" autoFill="0" autoLine="0" autoPict="0">
                <anchor moveWithCells="1">
                  <from>
                    <xdr:col>20</xdr:col>
                    <xdr:colOff>0</xdr:colOff>
                    <xdr:row>46</xdr:row>
                    <xdr:rowOff>38100</xdr:rowOff>
                  </from>
                  <to>
                    <xdr:col>22</xdr:col>
                    <xdr:colOff>0</xdr:colOff>
                    <xdr:row>46</xdr:row>
                    <xdr:rowOff>257175</xdr:rowOff>
                  </to>
                </anchor>
              </controlPr>
            </control>
          </mc:Choice>
        </mc:AlternateContent>
        <mc:AlternateContent xmlns:mc="http://schemas.openxmlformats.org/markup-compatibility/2006">
          <mc:Choice Requires="x14">
            <control shapeId="5424" r:id="rId46" name="Option Button 304">
              <controlPr defaultSize="0" autoFill="0" autoLine="0" autoPict="0">
                <anchor moveWithCells="1">
                  <from>
                    <xdr:col>32</xdr:col>
                    <xdr:colOff>0</xdr:colOff>
                    <xdr:row>46</xdr:row>
                    <xdr:rowOff>38100</xdr:rowOff>
                  </from>
                  <to>
                    <xdr:col>34</xdr:col>
                    <xdr:colOff>0</xdr:colOff>
                    <xdr:row>46</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4" tint="0.59999389629810485"/>
    <pageSetUpPr autoPageBreaks="0"/>
  </sheetPr>
  <dimension ref="A1:BW57"/>
  <sheetViews>
    <sheetView showGridLines="0" showRowColHeaders="0" showZeros="0" showOutlineSymbols="0" zoomScaleNormal="100" zoomScaleSheetLayoutView="100" workbookViewId="0">
      <selection activeCell="O50" sqref="O50:Q50"/>
    </sheetView>
  </sheetViews>
  <sheetFormatPr baseColWidth="10" defaultRowHeight="12.75" x14ac:dyDescent="0.2"/>
  <cols>
    <col min="1" max="1" width="35.7109375" style="691" customWidth="1"/>
    <col min="2" max="40" width="1.7109375" style="691" customWidth="1"/>
    <col min="41" max="42" width="1.85546875" style="691" customWidth="1"/>
    <col min="43" max="44" width="1.7109375" style="691" customWidth="1"/>
    <col min="45" max="46" width="1.85546875" style="691" customWidth="1"/>
    <col min="47" max="49" width="1.7109375" style="691" customWidth="1"/>
    <col min="50" max="51" width="1.85546875" style="691" customWidth="1"/>
    <col min="52" max="52" width="1" style="691" customWidth="1"/>
    <col min="53" max="53" width="12.28515625" style="691" hidden="1" customWidth="1"/>
    <col min="54" max="54" width="63.28515625" style="691" customWidth="1"/>
    <col min="55" max="65" width="6.7109375" style="691" customWidth="1"/>
    <col min="66" max="16384" width="11.42578125" style="691"/>
  </cols>
  <sheetData>
    <row r="1" spans="1:75" s="690" customFormat="1" ht="23.25" customHeight="1" x14ac:dyDescent="0.2">
      <c r="A1" s="68"/>
      <c r="B1" s="1438" t="s">
        <v>914</v>
      </c>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39"/>
      <c r="AI1" s="1439"/>
      <c r="AJ1" s="1439"/>
      <c r="AK1" s="1439"/>
      <c r="AL1" s="1439"/>
      <c r="AM1" s="1439"/>
      <c r="AN1" s="1439"/>
      <c r="AO1" s="1439"/>
      <c r="AP1" s="1439"/>
      <c r="AQ1" s="1440"/>
      <c r="AR1" s="1440"/>
      <c r="AS1" s="1440"/>
      <c r="AT1" s="1440"/>
      <c r="AU1" s="1440"/>
      <c r="AV1" s="1440"/>
      <c r="AW1" s="708" t="s">
        <v>82</v>
      </c>
      <c r="AX1" s="634" t="s">
        <v>11</v>
      </c>
      <c r="AY1" s="633">
        <v>2</v>
      </c>
      <c r="AZ1" s="709"/>
    </row>
    <row r="2" spans="1:75" s="690" customFormat="1" ht="23.25" customHeight="1" thickBot="1" x14ac:dyDescent="0.25">
      <c r="A2" s="68"/>
      <c r="B2" s="2717" t="s">
        <v>806</v>
      </c>
      <c r="C2" s="2718"/>
      <c r="D2" s="2718"/>
      <c r="E2" s="2718"/>
      <c r="F2" s="2718"/>
      <c r="G2" s="2718"/>
      <c r="H2" s="2718"/>
      <c r="I2" s="2718"/>
      <c r="J2" s="2718"/>
      <c r="K2" s="2718"/>
      <c r="L2" s="2718"/>
      <c r="M2" s="2718"/>
      <c r="N2" s="2718"/>
      <c r="O2" s="2718"/>
      <c r="P2" s="2718"/>
      <c r="Q2" s="2718"/>
      <c r="R2" s="2718"/>
      <c r="S2" s="2718"/>
      <c r="T2" s="2718"/>
      <c r="U2" s="2718"/>
      <c r="V2" s="2718"/>
      <c r="W2" s="2718"/>
      <c r="X2" s="2718"/>
      <c r="Y2" s="2718"/>
      <c r="Z2" s="2718"/>
      <c r="AA2" s="2718"/>
      <c r="AB2" s="2718"/>
      <c r="AC2" s="2718"/>
      <c r="AD2" s="2718"/>
      <c r="AE2" s="2718"/>
      <c r="AF2" s="2719"/>
      <c r="AG2" s="1433" t="s">
        <v>25</v>
      </c>
      <c r="AH2" s="1434"/>
      <c r="AI2" s="1434"/>
      <c r="AJ2" s="1434"/>
      <c r="AK2" s="1434"/>
      <c r="AL2" s="1434"/>
      <c r="AM2" s="1434"/>
      <c r="AN2" s="1740">
        <f>Tabelle1!I6</f>
        <v>1</v>
      </c>
      <c r="AO2" s="1740"/>
      <c r="AP2" s="859"/>
      <c r="AQ2" s="2539" t="s">
        <v>79</v>
      </c>
      <c r="AR2" s="2539"/>
      <c r="AS2" s="2539"/>
      <c r="AT2" s="2539"/>
      <c r="AU2" s="2539"/>
      <c r="AV2" s="2539"/>
      <c r="AW2" s="1433"/>
      <c r="AX2" s="1690">
        <f>Tabelle1!I6</f>
        <v>1</v>
      </c>
      <c r="AY2" s="1690"/>
      <c r="AZ2" s="814"/>
    </row>
    <row r="3" spans="1:75" s="690" customFormat="1" ht="18" customHeight="1" x14ac:dyDescent="0.2">
      <c r="A3" s="68"/>
      <c r="B3" s="2578" t="s">
        <v>43</v>
      </c>
      <c r="C3" s="2579"/>
      <c r="D3" s="2579"/>
      <c r="E3" s="2579"/>
      <c r="F3" s="2579"/>
      <c r="G3" s="2579"/>
      <c r="H3" s="2579"/>
      <c r="I3" s="2579"/>
      <c r="J3" s="2579"/>
      <c r="K3" s="2579"/>
      <c r="L3" s="2579"/>
      <c r="M3" s="2579"/>
      <c r="N3" s="2579"/>
      <c r="O3" s="2579"/>
      <c r="P3" s="2579"/>
      <c r="Q3" s="732"/>
      <c r="R3" s="1451">
        <f>Tabelle1!C6</f>
        <v>0</v>
      </c>
      <c r="S3" s="1451"/>
      <c r="T3" s="1451"/>
      <c r="U3" s="1451"/>
      <c r="V3" s="1451"/>
      <c r="W3" s="1451"/>
      <c r="X3" s="1452"/>
      <c r="Y3" s="2580" t="s">
        <v>241</v>
      </c>
      <c r="Z3" s="2581"/>
      <c r="AA3" s="2581"/>
      <c r="AB3" s="2581"/>
      <c r="AC3" s="2581"/>
      <c r="AD3" s="2581"/>
      <c r="AE3" s="2581"/>
      <c r="AF3" s="2581"/>
      <c r="AG3" s="2581"/>
      <c r="AH3" s="2581"/>
      <c r="AI3" s="2581"/>
      <c r="AJ3" s="2581"/>
      <c r="AK3" s="2581"/>
      <c r="AL3" s="2581"/>
      <c r="AM3" s="2581"/>
      <c r="AN3" s="2581"/>
      <c r="AO3" s="2581"/>
      <c r="AP3" s="2581"/>
      <c r="AQ3" s="2581"/>
      <c r="AR3" s="2581"/>
      <c r="AS3" s="1238">
        <f>Tabelle1!D6</f>
        <v>0</v>
      </c>
      <c r="AT3" s="1238"/>
      <c r="AU3" s="1238"/>
      <c r="AV3" s="1239"/>
      <c r="AW3" s="843" t="s">
        <v>11</v>
      </c>
      <c r="AX3" s="1425">
        <f>Tabelle1!F6</f>
        <v>0</v>
      </c>
      <c r="AY3" s="1426"/>
      <c r="AZ3" s="1426"/>
      <c r="BA3" s="842"/>
      <c r="BB3" s="841"/>
    </row>
    <row r="4" spans="1:75" ht="23.25" customHeight="1" x14ac:dyDescent="0.2">
      <c r="A4" s="69"/>
      <c r="B4" s="1042" t="s">
        <v>3</v>
      </c>
      <c r="C4" s="1043"/>
      <c r="D4" s="1043"/>
      <c r="E4" s="1043"/>
      <c r="F4" s="1043"/>
      <c r="G4" s="1043"/>
      <c r="H4" s="1043"/>
      <c r="I4" s="1043"/>
      <c r="J4" s="1043"/>
      <c r="K4" s="1043"/>
      <c r="L4" s="1044"/>
      <c r="M4" s="2611" t="s">
        <v>4</v>
      </c>
      <c r="N4" s="2612"/>
      <c r="O4" s="2612"/>
      <c r="P4" s="2612"/>
      <c r="Q4" s="2612"/>
      <c r="R4" s="2612"/>
      <c r="S4" s="2612"/>
      <c r="T4" s="2612"/>
      <c r="U4" s="2612"/>
      <c r="V4" s="2612"/>
      <c r="W4" s="2612"/>
      <c r="X4" s="2612"/>
      <c r="Y4" s="733"/>
      <c r="Z4" s="1695">
        <f>Tabelle1!D3</f>
        <v>0</v>
      </c>
      <c r="AA4" s="1695"/>
      <c r="AB4" s="1695"/>
      <c r="AC4" s="1695"/>
      <c r="AD4" s="1695"/>
      <c r="AE4" s="1695"/>
      <c r="AF4" s="1695"/>
      <c r="AG4" s="1695"/>
      <c r="AH4" s="1695"/>
      <c r="AI4" s="1695"/>
      <c r="AJ4" s="1695"/>
      <c r="AK4" s="1695"/>
      <c r="AL4" s="1695"/>
      <c r="AM4" s="1695"/>
      <c r="AN4" s="1695"/>
      <c r="AO4" s="1695"/>
      <c r="AP4" s="1695"/>
      <c r="AQ4" s="1695"/>
      <c r="AR4" s="1695"/>
      <c r="AS4" s="1695"/>
      <c r="AT4" s="1695"/>
      <c r="AU4" s="1695"/>
      <c r="AV4" s="1695"/>
      <c r="AW4" s="1695"/>
      <c r="AX4" s="1695"/>
      <c r="AY4" s="1695"/>
      <c r="AZ4" s="1696"/>
    </row>
    <row r="5" spans="1:75" ht="23.25" customHeight="1" x14ac:dyDescent="0.2">
      <c r="A5" s="69"/>
      <c r="B5" s="887"/>
      <c r="C5" s="888"/>
      <c r="D5" s="888"/>
      <c r="E5" s="888"/>
      <c r="F5" s="888"/>
      <c r="G5" s="888"/>
      <c r="H5" s="888"/>
      <c r="I5" s="888"/>
      <c r="J5" s="888"/>
      <c r="K5" s="888"/>
      <c r="L5" s="969"/>
      <c r="M5" s="2613" t="s">
        <v>5</v>
      </c>
      <c r="N5" s="2614"/>
      <c r="O5" s="2614"/>
      <c r="P5" s="2614"/>
      <c r="Q5" s="2614"/>
      <c r="R5" s="2614"/>
      <c r="S5" s="2614"/>
      <c r="T5" s="2614"/>
      <c r="U5" s="2614"/>
      <c r="V5" s="2614"/>
      <c r="W5" s="2614"/>
      <c r="X5" s="2615"/>
      <c r="Y5" s="1693" t="s">
        <v>59</v>
      </c>
      <c r="Z5" s="1694"/>
      <c r="AA5" s="158"/>
      <c r="AB5" s="1711">
        <v>99310</v>
      </c>
      <c r="AC5" s="1711"/>
      <c r="AD5" s="1711"/>
      <c r="AE5" s="1711"/>
      <c r="AF5" s="159"/>
      <c r="AG5" s="1707" t="s">
        <v>188</v>
      </c>
      <c r="AH5" s="1707"/>
      <c r="AI5" s="1707"/>
      <c r="AJ5" s="1707"/>
      <c r="AK5" s="1707"/>
      <c r="AL5" s="1707"/>
      <c r="AM5" s="1707"/>
      <c r="AN5" s="1707"/>
      <c r="AO5" s="1707"/>
      <c r="AP5" s="1707"/>
      <c r="AQ5" s="1707"/>
      <c r="AR5" s="1707"/>
      <c r="AS5" s="1707"/>
      <c r="AT5" s="1707"/>
      <c r="AU5" s="1707"/>
      <c r="AV5" s="1707"/>
      <c r="AW5" s="1707"/>
      <c r="AX5" s="1707"/>
      <c r="AY5" s="1707"/>
      <c r="AZ5" s="1708"/>
    </row>
    <row r="6" spans="1:75" ht="23.25" customHeight="1" x14ac:dyDescent="0.2">
      <c r="A6" s="69"/>
      <c r="B6" s="970"/>
      <c r="C6" s="971"/>
      <c r="D6" s="971"/>
      <c r="E6" s="971"/>
      <c r="F6" s="971"/>
      <c r="G6" s="971"/>
      <c r="H6" s="971"/>
      <c r="I6" s="971"/>
      <c r="J6" s="971"/>
      <c r="K6" s="971"/>
      <c r="L6" s="972"/>
      <c r="M6" s="2629" t="s">
        <v>28</v>
      </c>
      <c r="N6" s="2630"/>
      <c r="O6" s="2630"/>
      <c r="P6" s="2630"/>
      <c r="Q6" s="2630"/>
      <c r="R6" s="2630"/>
      <c r="S6" s="2630"/>
      <c r="T6" s="2630"/>
      <c r="U6" s="2630"/>
      <c r="V6" s="2630"/>
      <c r="W6" s="2630"/>
      <c r="X6" s="2630"/>
      <c r="Y6" s="734"/>
      <c r="Z6" s="1716">
        <f>Tabelle1!H3</f>
        <v>0</v>
      </c>
      <c r="AA6" s="1716"/>
      <c r="AB6" s="1716"/>
      <c r="AC6" s="1716"/>
      <c r="AD6" s="1716"/>
      <c r="AE6" s="1716"/>
      <c r="AF6" s="1716"/>
      <c r="AG6" s="1716"/>
      <c r="AH6" s="1716"/>
      <c r="AI6" s="1716"/>
      <c r="AJ6" s="1716"/>
      <c r="AK6" s="1716"/>
      <c r="AL6" s="735"/>
      <c r="AM6" s="1699">
        <f>Tabelle1!I3</f>
        <v>0</v>
      </c>
      <c r="AN6" s="1699"/>
      <c r="AO6" s="735"/>
      <c r="AP6" s="1716">
        <f>Tabelle1!J3</f>
        <v>0</v>
      </c>
      <c r="AQ6" s="1716"/>
      <c r="AR6" s="1716"/>
      <c r="AS6" s="1716"/>
      <c r="AT6" s="1716"/>
      <c r="AU6" s="1716"/>
      <c r="AV6" s="1716"/>
      <c r="AW6" s="1716"/>
      <c r="AX6" s="1716"/>
      <c r="AY6" s="1716"/>
      <c r="AZ6" s="1717"/>
    </row>
    <row r="7" spans="1:75" ht="23.25" customHeight="1" x14ac:dyDescent="0.2">
      <c r="B7" s="1042" t="s">
        <v>623</v>
      </c>
      <c r="C7" s="2523"/>
      <c r="D7" s="2523"/>
      <c r="E7" s="2523"/>
      <c r="F7" s="2523"/>
      <c r="G7" s="2523"/>
      <c r="H7" s="2523"/>
      <c r="I7" s="2523"/>
      <c r="J7" s="2523"/>
      <c r="K7" s="2523"/>
      <c r="L7" s="2524"/>
      <c r="M7" s="2525" t="s">
        <v>237</v>
      </c>
      <c r="N7" s="2526"/>
      <c r="O7" s="2526"/>
      <c r="P7" s="2526"/>
      <c r="Q7" s="2526"/>
      <c r="R7" s="2526"/>
      <c r="S7" s="2527"/>
      <c r="T7" s="2528"/>
      <c r="U7" s="2528"/>
      <c r="V7" s="2528"/>
      <c r="W7" s="2528"/>
      <c r="X7" s="2528"/>
      <c r="Y7" s="2528"/>
      <c r="Z7" s="2528"/>
      <c r="AA7" s="2528"/>
      <c r="AB7" s="2528"/>
      <c r="AC7" s="2528"/>
      <c r="AD7" s="2528"/>
      <c r="AE7" s="2529"/>
      <c r="AF7" s="799"/>
      <c r="AG7" s="2552" t="s">
        <v>902</v>
      </c>
      <c r="AH7" s="2553"/>
      <c r="AI7" s="2553"/>
      <c r="AJ7" s="2553"/>
      <c r="AK7" s="2554"/>
      <c r="AL7" s="2527"/>
      <c r="AM7" s="2528"/>
      <c r="AN7" s="2528"/>
      <c r="AO7" s="2528"/>
      <c r="AP7" s="2528"/>
      <c r="AQ7" s="2528"/>
      <c r="AR7" s="2528"/>
      <c r="AS7" s="2528"/>
      <c r="AT7" s="2528"/>
      <c r="AU7" s="2528"/>
      <c r="AV7" s="2528"/>
      <c r="AW7" s="2528"/>
      <c r="AX7" s="2528"/>
      <c r="AY7" s="2529"/>
      <c r="AZ7" s="742"/>
      <c r="BB7" s="24"/>
      <c r="BC7" s="24"/>
      <c r="BD7" s="89"/>
      <c r="BE7" s="89"/>
      <c r="BF7" s="89"/>
      <c r="BG7" s="89"/>
      <c r="BH7" s="89"/>
      <c r="BI7" s="89"/>
      <c r="BJ7" s="89"/>
      <c r="BK7" s="89"/>
      <c r="BL7" s="89"/>
      <c r="BM7" s="89"/>
      <c r="BN7" s="89"/>
      <c r="BO7" s="89"/>
      <c r="BP7" s="24"/>
      <c r="BQ7" s="24"/>
      <c r="BR7" s="24"/>
      <c r="BS7" s="24"/>
      <c r="BT7" s="24"/>
      <c r="BU7" s="24"/>
      <c r="BV7" s="24"/>
      <c r="BW7" s="24"/>
    </row>
    <row r="8" spans="1:75" ht="23.25" customHeight="1" x14ac:dyDescent="0.2">
      <c r="B8" s="2447"/>
      <c r="C8" s="1827"/>
      <c r="D8" s="1827"/>
      <c r="E8" s="1827"/>
      <c r="F8" s="1827"/>
      <c r="G8" s="1827"/>
      <c r="H8" s="1827"/>
      <c r="I8" s="1827"/>
      <c r="J8" s="1827"/>
      <c r="K8" s="1827"/>
      <c r="L8" s="2448"/>
      <c r="M8" s="2441" t="s">
        <v>246</v>
      </c>
      <c r="N8" s="2442"/>
      <c r="O8" s="2442"/>
      <c r="P8" s="2442"/>
      <c r="Q8" s="2442"/>
      <c r="R8" s="2443"/>
      <c r="S8" s="2444"/>
      <c r="T8" s="2445"/>
      <c r="U8" s="2445"/>
      <c r="V8" s="2445"/>
      <c r="W8" s="2445"/>
      <c r="X8" s="2446"/>
      <c r="Y8" s="1369" t="s">
        <v>247</v>
      </c>
      <c r="Z8" s="1370"/>
      <c r="AA8" s="1370"/>
      <c r="AB8" s="2561"/>
      <c r="AC8" s="2562"/>
      <c r="AD8" s="2562"/>
      <c r="AE8" s="2562"/>
      <c r="AF8" s="2562"/>
      <c r="AG8" s="2562"/>
      <c r="AH8" s="2562"/>
      <c r="AI8" s="2562"/>
      <c r="AJ8" s="2562"/>
      <c r="AK8" s="2562"/>
      <c r="AL8" s="2562"/>
      <c r="AM8" s="2562"/>
      <c r="AN8" s="2562"/>
      <c r="AO8" s="2562"/>
      <c r="AP8" s="2562"/>
      <c r="AQ8" s="2562"/>
      <c r="AR8" s="2562"/>
      <c r="AS8" s="2562"/>
      <c r="AT8" s="2562"/>
      <c r="AU8" s="2562"/>
      <c r="AV8" s="2562"/>
      <c r="AW8" s="2562"/>
      <c r="AX8" s="2562"/>
      <c r="AY8" s="2562"/>
      <c r="AZ8" s="2563"/>
      <c r="BB8" s="24"/>
      <c r="BC8" s="24"/>
      <c r="BD8" s="89"/>
      <c r="BE8" s="89"/>
      <c r="BF8" s="89"/>
      <c r="BG8" s="89"/>
      <c r="BH8" s="89"/>
      <c r="BI8" s="89"/>
      <c r="BJ8" s="89"/>
      <c r="BK8" s="89"/>
      <c r="BL8" s="89"/>
      <c r="BM8" s="89"/>
      <c r="BN8" s="89"/>
      <c r="BO8" s="89"/>
      <c r="BP8" s="24"/>
      <c r="BQ8" s="24"/>
      <c r="BR8" s="24"/>
      <c r="BS8" s="24"/>
      <c r="BT8" s="24"/>
      <c r="BU8" s="24"/>
      <c r="BV8" s="24"/>
      <c r="BW8" s="24"/>
    </row>
    <row r="9" spans="1:75" ht="21" customHeight="1" x14ac:dyDescent="0.2">
      <c r="B9" s="2638" t="s">
        <v>807</v>
      </c>
      <c r="C9" s="2639"/>
      <c r="D9" s="2639"/>
      <c r="E9" s="2639"/>
      <c r="F9" s="2639"/>
      <c r="G9" s="2639"/>
      <c r="H9" s="2639"/>
      <c r="I9" s="2639"/>
      <c r="J9" s="2639"/>
      <c r="K9" s="2639"/>
      <c r="L9" s="2640"/>
      <c r="M9" s="2641"/>
      <c r="N9" s="2642"/>
      <c r="O9" s="2600" t="s">
        <v>809</v>
      </c>
      <c r="P9" s="2601"/>
      <c r="Q9" s="2601"/>
      <c r="R9" s="2601"/>
      <c r="S9" s="2601"/>
      <c r="T9" s="2601"/>
      <c r="U9" s="2601"/>
      <c r="V9" s="2601"/>
      <c r="W9" s="2601"/>
      <c r="X9" s="2601"/>
      <c r="Y9" s="2601"/>
      <c r="Z9" s="2601"/>
      <c r="AA9" s="2601"/>
      <c r="AB9" s="2602"/>
      <c r="AC9" s="2602"/>
      <c r="AD9" s="2602"/>
      <c r="AE9" s="2602"/>
      <c r="AF9" s="2602"/>
      <c r="AG9" s="2564"/>
      <c r="AH9" s="2565"/>
      <c r="AI9" s="2603" t="s">
        <v>810</v>
      </c>
      <c r="AJ9" s="2604"/>
      <c r="AK9" s="2604"/>
      <c r="AL9" s="2604"/>
      <c r="AM9" s="2604"/>
      <c r="AN9" s="2604"/>
      <c r="AO9" s="2604"/>
      <c r="AP9" s="2604"/>
      <c r="AQ9" s="2604"/>
      <c r="AR9" s="2604"/>
      <c r="AS9" s="2604"/>
      <c r="AT9" s="2604"/>
      <c r="AU9" s="2604"/>
      <c r="AV9" s="2604"/>
      <c r="AW9" s="2605"/>
      <c r="AX9" s="2605"/>
      <c r="AY9" s="2605"/>
      <c r="AZ9" s="2606"/>
      <c r="BB9" s="24"/>
      <c r="BC9" s="24"/>
      <c r="BD9" s="89"/>
      <c r="BE9" s="89"/>
      <c r="BF9" s="89"/>
      <c r="BG9" s="89"/>
      <c r="BH9" s="89"/>
      <c r="BI9" s="89"/>
      <c r="BJ9" s="89"/>
      <c r="BK9" s="89"/>
      <c r="BL9" s="89"/>
      <c r="BM9" s="89"/>
      <c r="BN9" s="89"/>
      <c r="BO9" s="89"/>
      <c r="BP9" s="24"/>
      <c r="BQ9" s="24"/>
      <c r="BR9" s="24"/>
      <c r="BS9" s="24"/>
      <c r="BT9" s="24"/>
      <c r="BU9" s="24"/>
      <c r="BV9" s="24"/>
      <c r="BW9" s="24"/>
    </row>
    <row r="10" spans="1:75" ht="21" customHeight="1" x14ac:dyDescent="0.2">
      <c r="B10" s="2594" t="s">
        <v>808</v>
      </c>
      <c r="C10" s="2595"/>
      <c r="D10" s="2595"/>
      <c r="E10" s="2595"/>
      <c r="F10" s="2595"/>
      <c r="G10" s="2595"/>
      <c r="H10" s="2595"/>
      <c r="I10" s="2595"/>
      <c r="J10" s="2595"/>
      <c r="K10" s="2595"/>
      <c r="L10" s="2596"/>
      <c r="M10" s="1844"/>
      <c r="N10" s="1845"/>
      <c r="O10" s="2607" t="s">
        <v>811</v>
      </c>
      <c r="P10" s="2608"/>
      <c r="Q10" s="2608"/>
      <c r="R10" s="2608"/>
      <c r="S10" s="2608"/>
      <c r="T10" s="2608"/>
      <c r="U10" s="2608"/>
      <c r="V10" s="2608"/>
      <c r="W10" s="2608"/>
      <c r="X10" s="2608"/>
      <c r="Y10" s="2608"/>
      <c r="Z10" s="2608"/>
      <c r="AA10" s="2608"/>
      <c r="AB10" s="2608"/>
      <c r="AC10" s="2608"/>
      <c r="AD10" s="2608"/>
      <c r="AE10" s="2608"/>
      <c r="AF10" s="2608"/>
      <c r="AG10" s="2608"/>
      <c r="AH10" s="2608"/>
      <c r="AI10" s="2608"/>
      <c r="AJ10" s="2608"/>
      <c r="AK10" s="2608"/>
      <c r="AL10" s="2608"/>
      <c r="AM10" s="2608"/>
      <c r="AN10" s="2608"/>
      <c r="AO10" s="2608"/>
      <c r="AP10" s="2608"/>
      <c r="AQ10" s="2608"/>
      <c r="AR10" s="2608"/>
      <c r="AS10" s="2608"/>
      <c r="AT10" s="2608"/>
      <c r="AU10" s="2608"/>
      <c r="AV10" s="2608"/>
      <c r="AW10" s="1850"/>
      <c r="AX10" s="1850"/>
      <c r="AY10" s="1850"/>
      <c r="AZ10" s="2609"/>
      <c r="BB10" s="24"/>
      <c r="BC10" s="24"/>
      <c r="BD10" s="89"/>
      <c r="BE10" s="89"/>
      <c r="BF10" s="89"/>
      <c r="BG10" s="89"/>
      <c r="BH10" s="89"/>
      <c r="BI10" s="89"/>
      <c r="BJ10" s="89"/>
      <c r="BK10" s="89"/>
      <c r="BL10" s="89"/>
      <c r="BM10" s="89"/>
      <c r="BN10" s="89"/>
      <c r="BO10" s="89"/>
      <c r="BP10" s="24"/>
      <c r="BQ10" s="24"/>
      <c r="BR10" s="24"/>
      <c r="BS10" s="24"/>
      <c r="BT10" s="24"/>
      <c r="BU10" s="24"/>
      <c r="BV10" s="24"/>
      <c r="BW10" s="24"/>
    </row>
    <row r="11" spans="1:75" ht="21" customHeight="1" x14ac:dyDescent="0.2">
      <c r="B11" s="2597"/>
      <c r="C11" s="2598"/>
      <c r="D11" s="2598"/>
      <c r="E11" s="2598"/>
      <c r="F11" s="2598"/>
      <c r="G11" s="2598"/>
      <c r="H11" s="2598"/>
      <c r="I11" s="2598"/>
      <c r="J11" s="2598"/>
      <c r="K11" s="2598"/>
      <c r="L11" s="2599"/>
      <c r="M11" s="1844"/>
      <c r="N11" s="1845"/>
      <c r="O11" s="1846" t="s">
        <v>812</v>
      </c>
      <c r="P11" s="1847"/>
      <c r="Q11" s="1847"/>
      <c r="R11" s="1847"/>
      <c r="S11" s="1847"/>
      <c r="T11" s="1847"/>
      <c r="U11" s="1847"/>
      <c r="V11" s="1847"/>
      <c r="W11" s="1847"/>
      <c r="X11" s="1847"/>
      <c r="Y11" s="1547"/>
      <c r="Z11" s="1548"/>
      <c r="AA11" s="1848" t="s">
        <v>647</v>
      </c>
      <c r="AB11" s="1849"/>
      <c r="AC11" s="1547"/>
      <c r="AD11" s="1548"/>
      <c r="AE11" s="1848" t="s">
        <v>646</v>
      </c>
      <c r="AF11" s="1849"/>
      <c r="AG11" s="1547"/>
      <c r="AH11" s="1548"/>
      <c r="AI11" s="2566" t="s">
        <v>645</v>
      </c>
      <c r="AJ11" s="2566"/>
      <c r="AK11" s="1850"/>
      <c r="AL11" s="1850"/>
      <c r="AM11" s="1850"/>
      <c r="AN11" s="1844"/>
      <c r="AO11" s="1845"/>
      <c r="AP11" s="1842" t="s">
        <v>813</v>
      </c>
      <c r="AQ11" s="1843"/>
      <c r="AR11" s="1843"/>
      <c r="AS11" s="1843"/>
      <c r="AT11" s="1843"/>
      <c r="AU11" s="1843"/>
      <c r="AV11" s="1843"/>
      <c r="AW11" s="1843"/>
      <c r="AX11" s="1843"/>
      <c r="AY11" s="1843"/>
      <c r="AZ11" s="702"/>
      <c r="BB11" s="24"/>
      <c r="BC11" s="24"/>
      <c r="BD11" s="89"/>
      <c r="BE11" s="89"/>
      <c r="BF11" s="89"/>
      <c r="BG11" s="89"/>
      <c r="BH11" s="89"/>
      <c r="BI11" s="89"/>
      <c r="BJ11" s="89"/>
      <c r="BK11" s="89"/>
      <c r="BL11" s="89"/>
      <c r="BM11" s="89"/>
      <c r="BN11" s="89"/>
      <c r="BO11" s="89"/>
      <c r="BP11" s="24"/>
      <c r="BQ11" s="24"/>
      <c r="BR11" s="24"/>
      <c r="BS11" s="24"/>
      <c r="BT11" s="24"/>
      <c r="BU11" s="24"/>
      <c r="BV11" s="24"/>
      <c r="BW11" s="24"/>
    </row>
    <row r="12" spans="1:75" ht="23.25" customHeight="1" x14ac:dyDescent="0.2">
      <c r="B12" s="2597"/>
      <c r="C12" s="2598"/>
      <c r="D12" s="2598"/>
      <c r="E12" s="2598"/>
      <c r="F12" s="2598"/>
      <c r="G12" s="2598"/>
      <c r="H12" s="2598"/>
      <c r="I12" s="2598"/>
      <c r="J12" s="2598"/>
      <c r="K12" s="2598"/>
      <c r="L12" s="2599"/>
      <c r="M12" s="2588" t="s">
        <v>815</v>
      </c>
      <c r="N12" s="2586"/>
      <c r="O12" s="2586"/>
      <c r="P12" s="2586"/>
      <c r="Q12" s="2586"/>
      <c r="R12" s="2586"/>
      <c r="S12" s="2586"/>
      <c r="T12" s="2586"/>
      <c r="U12" s="2586"/>
      <c r="V12" s="2586"/>
      <c r="W12" s="2586"/>
      <c r="X12" s="2587"/>
      <c r="Y12" s="2589"/>
      <c r="Z12" s="2590"/>
      <c r="AA12" s="2590"/>
      <c r="AB12" s="1567"/>
      <c r="AC12" s="2423" t="s">
        <v>242</v>
      </c>
      <c r="AD12" s="2591"/>
      <c r="AE12" s="2592"/>
      <c r="AF12" s="2593"/>
      <c r="AG12" s="2585" t="s">
        <v>816</v>
      </c>
      <c r="AH12" s="2586"/>
      <c r="AI12" s="2586"/>
      <c r="AJ12" s="2586"/>
      <c r="AK12" s="2586"/>
      <c r="AL12" s="2586"/>
      <c r="AM12" s="2586"/>
      <c r="AN12" s="2586"/>
      <c r="AO12" s="2586"/>
      <c r="AP12" s="2586"/>
      <c r="AQ12" s="2586"/>
      <c r="AR12" s="2587"/>
      <c r="AS12" s="2582"/>
      <c r="AT12" s="2583"/>
      <c r="AU12" s="2583"/>
      <c r="AV12" s="2584"/>
      <c r="AW12" s="2530" t="s">
        <v>814</v>
      </c>
      <c r="AX12" s="2531"/>
      <c r="AY12" s="2532"/>
      <c r="AZ12" s="703"/>
      <c r="BB12" s="24"/>
      <c r="BC12" s="24"/>
      <c r="BD12" s="24"/>
      <c r="BE12" s="24"/>
      <c r="BF12" s="24"/>
      <c r="BG12" s="24"/>
      <c r="BH12" s="24"/>
      <c r="BI12" s="24"/>
      <c r="BJ12" s="24"/>
      <c r="BK12" s="24"/>
      <c r="BL12" s="24"/>
      <c r="BM12" s="24"/>
      <c r="BN12" s="24"/>
    </row>
    <row r="13" spans="1:75" s="829" customFormat="1" ht="21" customHeight="1" x14ac:dyDescent="0.2">
      <c r="B13" s="2597"/>
      <c r="C13" s="2598"/>
      <c r="D13" s="2598"/>
      <c r="E13" s="2598"/>
      <c r="F13" s="2598"/>
      <c r="G13" s="2598"/>
      <c r="H13" s="2598"/>
      <c r="I13" s="2598"/>
      <c r="J13" s="2598"/>
      <c r="K13" s="2598"/>
      <c r="L13" s="2599"/>
      <c r="M13" s="2569" t="s">
        <v>926</v>
      </c>
      <c r="N13" s="2570"/>
      <c r="O13" s="2570"/>
      <c r="P13" s="2570"/>
      <c r="Q13" s="2570"/>
      <c r="R13" s="2570"/>
      <c r="S13" s="2570"/>
      <c r="T13" s="2570"/>
      <c r="U13" s="2570"/>
      <c r="V13" s="2570"/>
      <c r="W13" s="2570"/>
      <c r="X13" s="2571"/>
      <c r="Y13" s="2469"/>
      <c r="Z13" s="2470"/>
      <c r="AA13" s="2470"/>
      <c r="AB13" s="2471"/>
      <c r="AC13" s="2572" t="s">
        <v>252</v>
      </c>
      <c r="AD13" s="2573"/>
      <c r="AE13" s="2574"/>
      <c r="AF13" s="801"/>
      <c r="AG13" s="2575" t="s">
        <v>927</v>
      </c>
      <c r="AH13" s="2576"/>
      <c r="AI13" s="2576"/>
      <c r="AJ13" s="2576"/>
      <c r="AK13" s="2576"/>
      <c r="AL13" s="2576"/>
      <c r="AM13" s="2576"/>
      <c r="AN13" s="2576"/>
      <c r="AO13" s="2576"/>
      <c r="AP13" s="2576"/>
      <c r="AQ13" s="2576"/>
      <c r="AR13" s="2577"/>
      <c r="AS13" s="2469"/>
      <c r="AT13" s="2470"/>
      <c r="AU13" s="2470"/>
      <c r="AV13" s="2471"/>
      <c r="AW13" s="2423" t="s">
        <v>252</v>
      </c>
      <c r="AX13" s="2424"/>
      <c r="AY13" s="2425"/>
      <c r="AZ13" s="703"/>
      <c r="BB13" s="24"/>
      <c r="BC13" s="24"/>
      <c r="BD13" s="24"/>
      <c r="BE13" s="24"/>
      <c r="BF13" s="24"/>
      <c r="BG13" s="24"/>
      <c r="BH13" s="24"/>
      <c r="BI13" s="24"/>
      <c r="BJ13" s="24"/>
      <c r="BK13" s="24"/>
      <c r="BL13" s="24"/>
      <c r="BM13" s="24"/>
      <c r="BN13" s="24"/>
    </row>
    <row r="14" spans="1:75" s="693" customFormat="1" ht="21" customHeight="1" x14ac:dyDescent="0.2">
      <c r="B14" s="2597"/>
      <c r="C14" s="2598"/>
      <c r="D14" s="2598"/>
      <c r="E14" s="2598"/>
      <c r="F14" s="2598"/>
      <c r="G14" s="2598"/>
      <c r="H14" s="2598"/>
      <c r="I14" s="2598"/>
      <c r="J14" s="2598"/>
      <c r="K14" s="2598"/>
      <c r="L14" s="2599"/>
      <c r="M14" s="2631"/>
      <c r="N14" s="2632"/>
      <c r="O14" s="2610" t="s">
        <v>817</v>
      </c>
      <c r="P14" s="2610"/>
      <c r="Q14" s="2610"/>
      <c r="R14" s="2610"/>
      <c r="S14" s="2610"/>
      <c r="T14" s="2610"/>
      <c r="U14" s="2610"/>
      <c r="V14" s="2610"/>
      <c r="W14" s="2610"/>
      <c r="X14" s="2610"/>
      <c r="Y14" s="2610"/>
      <c r="Z14" s="2610"/>
      <c r="AA14" s="2610"/>
      <c r="AB14" s="2610"/>
      <c r="AC14" s="2610"/>
      <c r="AD14" s="2610"/>
      <c r="AE14" s="2610"/>
      <c r="AF14" s="2610"/>
      <c r="AG14" s="2610"/>
      <c r="AH14" s="2610"/>
      <c r="AI14" s="2610"/>
      <c r="AJ14" s="2610"/>
      <c r="AK14" s="2610"/>
      <c r="AL14" s="2610"/>
      <c r="AM14" s="2610"/>
      <c r="AN14" s="2610"/>
      <c r="AO14" s="2610"/>
      <c r="AP14" s="2610"/>
      <c r="AQ14" s="2610"/>
      <c r="AR14" s="2610"/>
      <c r="AS14" s="2610"/>
      <c r="AT14" s="2610"/>
      <c r="AU14" s="2610"/>
      <c r="AV14" s="2610"/>
      <c r="AW14" s="2546"/>
      <c r="AX14" s="2547"/>
      <c r="AY14" s="2547"/>
      <c r="AZ14" s="2548"/>
      <c r="BB14" s="24"/>
      <c r="BC14" s="24"/>
      <c r="BD14" s="89"/>
      <c r="BE14" s="89"/>
      <c r="BF14" s="89"/>
      <c r="BG14" s="89"/>
      <c r="BH14" s="89"/>
      <c r="BI14" s="89"/>
      <c r="BJ14" s="89"/>
      <c r="BK14" s="89"/>
      <c r="BL14" s="89"/>
      <c r="BM14" s="89"/>
      <c r="BN14" s="89"/>
      <c r="BO14" s="89"/>
      <c r="BP14" s="24"/>
      <c r="BQ14" s="24"/>
      <c r="BR14" s="24"/>
      <c r="BS14" s="24"/>
      <c r="BT14" s="24"/>
      <c r="BU14" s="24"/>
      <c r="BV14" s="24"/>
      <c r="BW14" s="24"/>
    </row>
    <row r="15" spans="1:75" s="693" customFormat="1" ht="18.75" customHeight="1" x14ac:dyDescent="0.2">
      <c r="B15" s="956" t="s">
        <v>67</v>
      </c>
      <c r="C15" s="957"/>
      <c r="D15" s="957"/>
      <c r="E15" s="957"/>
      <c r="F15" s="957"/>
      <c r="G15" s="957"/>
      <c r="H15" s="957"/>
      <c r="I15" s="957"/>
      <c r="J15" s="957"/>
      <c r="K15" s="957"/>
      <c r="L15" s="958"/>
      <c r="M15" s="2643"/>
      <c r="N15" s="2644"/>
      <c r="O15" s="2600" t="s">
        <v>818</v>
      </c>
      <c r="P15" s="2601"/>
      <c r="Q15" s="2601"/>
      <c r="R15" s="2601"/>
      <c r="S15" s="2601"/>
      <c r="T15" s="2601"/>
      <c r="U15" s="2601"/>
      <c r="V15" s="2601"/>
      <c r="W15" s="2601"/>
      <c r="X15" s="2601"/>
      <c r="Y15" s="2601"/>
      <c r="Z15" s="2601"/>
      <c r="AA15" s="2601"/>
      <c r="AB15" s="2601"/>
      <c r="AC15" s="2601"/>
      <c r="AD15" s="2601"/>
      <c r="AE15" s="2601"/>
      <c r="AF15" s="2601"/>
      <c r="AG15" s="2601"/>
      <c r="AH15" s="2601"/>
      <c r="AI15" s="2601"/>
      <c r="AJ15" s="2601"/>
      <c r="AK15" s="2601"/>
      <c r="AL15" s="2601"/>
      <c r="AM15" s="2601"/>
      <c r="AN15" s="2601"/>
      <c r="AO15" s="2601"/>
      <c r="AP15" s="2601"/>
      <c r="AQ15" s="2601"/>
      <c r="AR15" s="2601"/>
      <c r="AS15" s="2601"/>
      <c r="AT15" s="2601"/>
      <c r="AU15" s="2601"/>
      <c r="AV15" s="2601"/>
      <c r="AW15" s="2605"/>
      <c r="AX15" s="2605"/>
      <c r="AY15" s="2605"/>
      <c r="AZ15" s="2606"/>
    </row>
    <row r="16" spans="1:75" s="693" customFormat="1" ht="18.75" customHeight="1" x14ac:dyDescent="0.2">
      <c r="B16" s="1814"/>
      <c r="C16" s="1815"/>
      <c r="D16" s="1815"/>
      <c r="E16" s="1815"/>
      <c r="F16" s="1815"/>
      <c r="G16" s="1815"/>
      <c r="H16" s="1815"/>
      <c r="I16" s="1815"/>
      <c r="J16" s="1815"/>
      <c r="K16" s="1815"/>
      <c r="L16" s="2637"/>
      <c r="M16" s="2643"/>
      <c r="N16" s="2644"/>
      <c r="O16" s="2664" t="s">
        <v>830</v>
      </c>
      <c r="P16" s="2665"/>
      <c r="Q16" s="2665"/>
      <c r="R16" s="2665"/>
      <c r="S16" s="2665"/>
      <c r="T16" s="2665"/>
      <c r="U16" s="2665"/>
      <c r="V16" s="2665"/>
      <c r="W16" s="2665"/>
      <c r="X16" s="2665"/>
      <c r="Y16" s="2665"/>
      <c r="Z16" s="2666"/>
      <c r="AA16" s="2667"/>
      <c r="AB16" s="2668" t="s">
        <v>831</v>
      </c>
      <c r="AC16" s="2668"/>
      <c r="AD16" s="2668"/>
      <c r="AE16" s="2668"/>
      <c r="AF16" s="2668"/>
      <c r="AG16" s="2668"/>
      <c r="AH16" s="2668"/>
      <c r="AI16" s="2668"/>
      <c r="AJ16" s="2668"/>
      <c r="AK16" s="2668"/>
      <c r="AL16" s="2669"/>
      <c r="AM16" s="2643"/>
      <c r="AN16" s="2644"/>
      <c r="AO16" s="2567" t="s">
        <v>322</v>
      </c>
      <c r="AP16" s="2568"/>
      <c r="AQ16" s="2568"/>
      <c r="AR16" s="2568"/>
      <c r="AS16" s="2568"/>
      <c r="AT16" s="2568"/>
      <c r="AU16" s="2568"/>
      <c r="AV16" s="2568"/>
      <c r="AW16" s="2645"/>
      <c r="AX16" s="2645"/>
      <c r="AY16" s="2645"/>
      <c r="AZ16" s="2646"/>
    </row>
    <row r="17" spans="1:75" s="693" customFormat="1" ht="23.25" customHeight="1" x14ac:dyDescent="0.2">
      <c r="B17" s="956" t="s">
        <v>819</v>
      </c>
      <c r="C17" s="2633"/>
      <c r="D17" s="2633"/>
      <c r="E17" s="2633"/>
      <c r="F17" s="2633"/>
      <c r="G17" s="2633"/>
      <c r="H17" s="2633"/>
      <c r="I17" s="2633"/>
      <c r="J17" s="2633"/>
      <c r="K17" s="2633"/>
      <c r="L17" s="2634"/>
      <c r="M17" s="2635" t="s">
        <v>237</v>
      </c>
      <c r="N17" s="2636"/>
      <c r="O17" s="2636"/>
      <c r="P17" s="2636"/>
      <c r="Q17" s="2636"/>
      <c r="R17" s="2636"/>
      <c r="S17" s="2549"/>
      <c r="T17" s="2550"/>
      <c r="U17" s="2550"/>
      <c r="V17" s="2550"/>
      <c r="W17" s="2550"/>
      <c r="X17" s="2550"/>
      <c r="Y17" s="2550"/>
      <c r="Z17" s="2550"/>
      <c r="AA17" s="2550"/>
      <c r="AB17" s="2550"/>
      <c r="AC17" s="2550"/>
      <c r="AD17" s="2550"/>
      <c r="AE17" s="2551"/>
      <c r="AF17" s="800"/>
      <c r="AG17" s="2555" t="s">
        <v>902</v>
      </c>
      <c r="AH17" s="2556"/>
      <c r="AI17" s="2556"/>
      <c r="AJ17" s="2556"/>
      <c r="AK17" s="2557"/>
      <c r="AL17" s="2558"/>
      <c r="AM17" s="2559"/>
      <c r="AN17" s="2559"/>
      <c r="AO17" s="2559"/>
      <c r="AP17" s="2559"/>
      <c r="AQ17" s="2559"/>
      <c r="AR17" s="2559"/>
      <c r="AS17" s="2559"/>
      <c r="AT17" s="2559"/>
      <c r="AU17" s="2559"/>
      <c r="AV17" s="2559"/>
      <c r="AW17" s="2559"/>
      <c r="AX17" s="2559"/>
      <c r="AY17" s="2560"/>
      <c r="AZ17" s="169"/>
      <c r="BB17" s="24"/>
      <c r="BC17" s="24"/>
      <c r="BD17" s="24"/>
      <c r="BE17" s="24"/>
      <c r="BF17" s="24"/>
      <c r="BG17" s="24"/>
      <c r="BH17" s="24"/>
      <c r="BI17" s="24"/>
      <c r="BJ17" s="24"/>
      <c r="BK17" s="24"/>
      <c r="BL17" s="24"/>
      <c r="BM17" s="24"/>
      <c r="BN17" s="24"/>
    </row>
    <row r="18" spans="1:75" s="693" customFormat="1" ht="23.25" customHeight="1" x14ac:dyDescent="0.2">
      <c r="B18" s="2728" t="s">
        <v>808</v>
      </c>
      <c r="C18" s="2729"/>
      <c r="D18" s="2729"/>
      <c r="E18" s="2729"/>
      <c r="F18" s="2729"/>
      <c r="G18" s="2729"/>
      <c r="H18" s="2729"/>
      <c r="I18" s="2729"/>
      <c r="J18" s="2729"/>
      <c r="K18" s="2729"/>
      <c r="L18" s="2730"/>
      <c r="M18" s="2618" t="s">
        <v>246</v>
      </c>
      <c r="N18" s="2619"/>
      <c r="O18" s="2619"/>
      <c r="P18" s="2619"/>
      <c r="Q18" s="2619"/>
      <c r="R18" s="2620"/>
      <c r="S18" s="2621"/>
      <c r="T18" s="2622"/>
      <c r="U18" s="2622"/>
      <c r="V18" s="2622"/>
      <c r="W18" s="2622"/>
      <c r="X18" s="2623"/>
      <c r="Y18" s="2624" t="s">
        <v>247</v>
      </c>
      <c r="Z18" s="2625"/>
      <c r="AA18" s="2625"/>
      <c r="AB18" s="2626"/>
      <c r="AC18" s="2627"/>
      <c r="AD18" s="2627"/>
      <c r="AE18" s="2627"/>
      <c r="AF18" s="2627"/>
      <c r="AG18" s="2627"/>
      <c r="AH18" s="2627"/>
      <c r="AI18" s="2627"/>
      <c r="AJ18" s="2627"/>
      <c r="AK18" s="2627"/>
      <c r="AL18" s="2627"/>
      <c r="AM18" s="2627"/>
      <c r="AN18" s="2627"/>
      <c r="AO18" s="2627"/>
      <c r="AP18" s="2627"/>
      <c r="AQ18" s="2627"/>
      <c r="AR18" s="2627"/>
      <c r="AS18" s="2627"/>
      <c r="AT18" s="2627"/>
      <c r="AU18" s="2627"/>
      <c r="AV18" s="2627"/>
      <c r="AW18" s="2627"/>
      <c r="AX18" s="2627"/>
      <c r="AY18" s="2627"/>
      <c r="AZ18" s="2628"/>
      <c r="BB18" s="24"/>
      <c r="BC18" s="24"/>
      <c r="BD18" s="89"/>
      <c r="BE18" s="89"/>
      <c r="BF18" s="89"/>
      <c r="BG18" s="89"/>
      <c r="BH18" s="89"/>
      <c r="BI18" s="89"/>
      <c r="BJ18" s="89"/>
      <c r="BK18" s="89"/>
      <c r="BL18" s="89"/>
      <c r="BM18" s="89"/>
      <c r="BN18" s="89"/>
      <c r="BO18" s="89"/>
      <c r="BP18" s="24"/>
      <c r="BQ18" s="24"/>
      <c r="BR18" s="24"/>
      <c r="BS18" s="24"/>
      <c r="BT18" s="24"/>
      <c r="BU18" s="24"/>
      <c r="BV18" s="24"/>
      <c r="BW18" s="24"/>
    </row>
    <row r="19" spans="1:75" s="693" customFormat="1" ht="21" customHeight="1" x14ac:dyDescent="0.2">
      <c r="B19" s="2731"/>
      <c r="C19" s="2732"/>
      <c r="D19" s="2732"/>
      <c r="E19" s="2732"/>
      <c r="F19" s="2732"/>
      <c r="G19" s="2732"/>
      <c r="H19" s="2732"/>
      <c r="I19" s="2732"/>
      <c r="J19" s="2732"/>
      <c r="K19" s="2732"/>
      <c r="L19" s="2733"/>
      <c r="M19" s="2569" t="s">
        <v>924</v>
      </c>
      <c r="N19" s="2570"/>
      <c r="O19" s="2570"/>
      <c r="P19" s="2570"/>
      <c r="Q19" s="2570"/>
      <c r="R19" s="2570"/>
      <c r="S19" s="2570"/>
      <c r="T19" s="2570"/>
      <c r="U19" s="2570"/>
      <c r="V19" s="2570"/>
      <c r="W19" s="2570"/>
      <c r="X19" s="2571"/>
      <c r="Y19" s="2469"/>
      <c r="Z19" s="2470"/>
      <c r="AA19" s="2470"/>
      <c r="AB19" s="2471"/>
      <c r="AC19" s="2572" t="s">
        <v>131</v>
      </c>
      <c r="AD19" s="2573"/>
      <c r="AE19" s="2574"/>
      <c r="AF19" s="801"/>
      <c r="AG19" s="2575" t="s">
        <v>925</v>
      </c>
      <c r="AH19" s="2576"/>
      <c r="AI19" s="2576"/>
      <c r="AJ19" s="2576"/>
      <c r="AK19" s="2576"/>
      <c r="AL19" s="2576"/>
      <c r="AM19" s="2576"/>
      <c r="AN19" s="2576"/>
      <c r="AO19" s="2576"/>
      <c r="AP19" s="2576"/>
      <c r="AQ19" s="2576"/>
      <c r="AR19" s="2577"/>
      <c r="AS19" s="2589"/>
      <c r="AT19" s="2590"/>
      <c r="AU19" s="2590"/>
      <c r="AV19" s="1567"/>
      <c r="AW19" s="2423" t="s">
        <v>252</v>
      </c>
      <c r="AX19" s="2424"/>
      <c r="AY19" s="2425"/>
      <c r="AZ19" s="703"/>
      <c r="BB19" s="24"/>
      <c r="BC19" s="24"/>
      <c r="BD19" s="24"/>
      <c r="BE19" s="24"/>
      <c r="BF19" s="24"/>
      <c r="BG19" s="24"/>
      <c r="BH19" s="24"/>
      <c r="BI19" s="24"/>
      <c r="BJ19" s="24"/>
      <c r="BK19" s="24"/>
      <c r="BL19" s="24"/>
      <c r="BM19" s="24"/>
      <c r="BN19" s="24"/>
    </row>
    <row r="20" spans="1:75" s="693" customFormat="1" ht="21" customHeight="1" x14ac:dyDescent="0.2">
      <c r="B20" s="2731"/>
      <c r="C20" s="2732"/>
      <c r="D20" s="2732"/>
      <c r="E20" s="2732"/>
      <c r="F20" s="2732"/>
      <c r="G20" s="2732"/>
      <c r="H20" s="2732"/>
      <c r="I20" s="2732"/>
      <c r="J20" s="2732"/>
      <c r="K20" s="2732"/>
      <c r="L20" s="2733"/>
      <c r="M20" s="2691" t="s">
        <v>834</v>
      </c>
      <c r="N20" s="2427"/>
      <c r="O20" s="2427"/>
      <c r="P20" s="2427"/>
      <c r="Q20" s="2427"/>
      <c r="R20" s="2427"/>
      <c r="S20" s="2427"/>
      <c r="T20" s="2427"/>
      <c r="U20" s="2427"/>
      <c r="V20" s="2427"/>
      <c r="W20" s="2427"/>
      <c r="X20" s="2428"/>
      <c r="Y20" s="2692">
        <v>1</v>
      </c>
      <c r="Z20" s="2692"/>
      <c r="AA20" s="2692"/>
      <c r="AB20" s="2692"/>
      <c r="AC20" s="2616" t="s">
        <v>821</v>
      </c>
      <c r="AD20" s="2616"/>
      <c r="AE20" s="2617"/>
      <c r="AF20" s="172"/>
      <c r="AG20" s="2426" t="s">
        <v>820</v>
      </c>
      <c r="AH20" s="2427"/>
      <c r="AI20" s="2427"/>
      <c r="AJ20" s="2427"/>
      <c r="AK20" s="2427"/>
      <c r="AL20" s="2427"/>
      <c r="AM20" s="2427"/>
      <c r="AN20" s="2427"/>
      <c r="AO20" s="2427"/>
      <c r="AP20" s="2427"/>
      <c r="AQ20" s="2427"/>
      <c r="AR20" s="2428"/>
      <c r="AS20" s="2693"/>
      <c r="AT20" s="2694"/>
      <c r="AU20" s="2694"/>
      <c r="AV20" s="2695"/>
      <c r="AW20" s="2530" t="s">
        <v>62</v>
      </c>
      <c r="AX20" s="2531"/>
      <c r="AY20" s="2532"/>
      <c r="AZ20" s="703"/>
      <c r="BB20" s="24"/>
      <c r="BC20" s="24"/>
      <c r="BD20" s="24"/>
      <c r="BE20" s="24"/>
      <c r="BF20" s="24"/>
      <c r="BG20" s="24"/>
      <c r="BH20" s="24"/>
      <c r="BI20" s="24"/>
      <c r="BJ20" s="24"/>
      <c r="BK20" s="24"/>
      <c r="BL20" s="24"/>
      <c r="BM20" s="24"/>
      <c r="BN20" s="24"/>
    </row>
    <row r="21" spans="1:75" ht="18.75" customHeight="1" x14ac:dyDescent="0.2">
      <c r="B21" s="2731"/>
      <c r="C21" s="2732"/>
      <c r="D21" s="2732"/>
      <c r="E21" s="2732"/>
      <c r="F21" s="2732"/>
      <c r="G21" s="2732"/>
      <c r="H21" s="2732"/>
      <c r="I21" s="2732"/>
      <c r="J21" s="2732"/>
      <c r="K21" s="2732"/>
      <c r="L21" s="2733"/>
      <c r="M21" s="2736" t="s">
        <v>839</v>
      </c>
      <c r="N21" s="2737"/>
      <c r="O21" s="2737"/>
      <c r="P21" s="2737"/>
      <c r="Q21" s="2737"/>
      <c r="R21" s="2737"/>
      <c r="S21" s="2737"/>
      <c r="T21" s="2737"/>
      <c r="U21" s="2737"/>
      <c r="V21" s="2737"/>
      <c r="W21" s="2737"/>
      <c r="X21" s="2737"/>
      <c r="Y21" s="2734"/>
      <c r="Z21" s="2734"/>
      <c r="AA21" s="2734"/>
      <c r="AB21" s="2735"/>
      <c r="AC21" s="2697"/>
      <c r="AD21" s="2698"/>
      <c r="AE21" s="2698"/>
      <c r="AF21" s="2699"/>
      <c r="AG21" s="2426" t="s">
        <v>903</v>
      </c>
      <c r="AH21" s="2427"/>
      <c r="AI21" s="2427"/>
      <c r="AJ21" s="2427"/>
      <c r="AK21" s="2427"/>
      <c r="AL21" s="2427"/>
      <c r="AM21" s="2427"/>
      <c r="AN21" s="2427"/>
      <c r="AO21" s="2427"/>
      <c r="AP21" s="2427"/>
      <c r="AQ21" s="2427"/>
      <c r="AR21" s="2428"/>
      <c r="AS21" s="2693"/>
      <c r="AT21" s="2694"/>
      <c r="AU21" s="2694"/>
      <c r="AV21" s="2695"/>
      <c r="AW21" s="2530" t="s">
        <v>62</v>
      </c>
      <c r="AX21" s="2531"/>
      <c r="AY21" s="2532"/>
      <c r="AZ21" s="798"/>
    </row>
    <row r="22" spans="1:75" ht="16.5" customHeight="1" x14ac:dyDescent="0.2">
      <c r="B22" s="2731"/>
      <c r="C22" s="2732"/>
      <c r="D22" s="2732"/>
      <c r="E22" s="2732"/>
      <c r="F22" s="2732"/>
      <c r="G22" s="2732"/>
      <c r="H22" s="2732"/>
      <c r="I22" s="2732"/>
      <c r="J22" s="2732"/>
      <c r="K22" s="2732"/>
      <c r="L22" s="2733"/>
      <c r="M22" s="2707" t="s">
        <v>230</v>
      </c>
      <c r="N22" s="2707"/>
      <c r="O22" s="2707"/>
      <c r="P22" s="2707"/>
      <c r="Q22" s="2707"/>
      <c r="R22" s="2707"/>
      <c r="S22" s="2707"/>
      <c r="T22" s="2707"/>
      <c r="U22" s="2707"/>
      <c r="V22" s="2707"/>
      <c r="W22" s="2707"/>
      <c r="X22" s="2707"/>
      <c r="Y22" s="2707"/>
      <c r="Z22" s="2707"/>
      <c r="AA22" s="2707"/>
      <c r="AB22" s="2707"/>
      <c r="AC22" s="2707"/>
      <c r="AD22" s="2707"/>
      <c r="AE22" s="706"/>
      <c r="AF22" s="2701" t="s">
        <v>205</v>
      </c>
      <c r="AG22" s="2701"/>
      <c r="AH22" s="2701"/>
      <c r="AI22" s="2700"/>
      <c r="AJ22" s="2700"/>
      <c r="AK22" s="2701" t="s">
        <v>206</v>
      </c>
      <c r="AL22" s="2701"/>
      <c r="AM22" s="2701"/>
      <c r="AN22" s="2700"/>
      <c r="AO22" s="2700"/>
      <c r="AP22" s="2701" t="s">
        <v>207</v>
      </c>
      <c r="AQ22" s="2701"/>
      <c r="AR22" s="2701"/>
      <c r="AS22" s="2700"/>
      <c r="AT22" s="2700"/>
      <c r="AU22" s="2701" t="s">
        <v>208</v>
      </c>
      <c r="AV22" s="2701"/>
      <c r="AW22" s="2701"/>
      <c r="AX22" s="2702"/>
      <c r="AY22" s="2703"/>
      <c r="AZ22" s="2704"/>
    </row>
    <row r="23" spans="1:75" ht="18.75" customHeight="1" x14ac:dyDescent="0.2">
      <c r="B23" s="2731"/>
      <c r="C23" s="2732"/>
      <c r="D23" s="2732"/>
      <c r="E23" s="2732"/>
      <c r="F23" s="2732"/>
      <c r="G23" s="2732"/>
      <c r="H23" s="2732"/>
      <c r="I23" s="2732"/>
      <c r="J23" s="2732"/>
      <c r="K23" s="2732"/>
      <c r="L23" s="2733"/>
      <c r="M23" s="2705" t="s">
        <v>231</v>
      </c>
      <c r="N23" s="2706"/>
      <c r="O23" s="2706"/>
      <c r="P23" s="2706"/>
      <c r="Q23" s="2706"/>
      <c r="R23" s="2706"/>
      <c r="S23" s="2706"/>
      <c r="T23" s="2706"/>
      <c r="U23" s="2706"/>
      <c r="V23" s="2706"/>
      <c r="W23" s="2706"/>
      <c r="X23" s="2706"/>
      <c r="Y23" s="2706"/>
      <c r="Z23" s="2706"/>
      <c r="AA23" s="2706"/>
      <c r="AB23" s="2706"/>
      <c r="AC23" s="2706"/>
      <c r="AD23" s="2706"/>
      <c r="AE23" s="707"/>
      <c r="AF23" s="2497"/>
      <c r="AG23" s="2497"/>
      <c r="AH23" s="2497"/>
      <c r="AI23" s="2498"/>
      <c r="AJ23" s="2498"/>
      <c r="AK23" s="2497"/>
      <c r="AL23" s="2499"/>
      <c r="AM23" s="2499"/>
      <c r="AN23" s="2500"/>
      <c r="AO23" s="2500"/>
      <c r="AP23" s="2499"/>
      <c r="AQ23" s="2499"/>
      <c r="AR23" s="2499"/>
      <c r="AS23" s="2500"/>
      <c r="AT23" s="2500"/>
      <c r="AU23" s="2499"/>
      <c r="AV23" s="2499"/>
      <c r="AW23" s="2499"/>
      <c r="AX23" s="2501"/>
      <c r="AY23" s="2502"/>
      <c r="AZ23" s="2503"/>
    </row>
    <row r="24" spans="1:75" ht="18" customHeight="1" x14ac:dyDescent="0.2">
      <c r="A24" s="691" t="s">
        <v>52</v>
      </c>
      <c r="B24" s="2504" t="s">
        <v>844</v>
      </c>
      <c r="C24" s="2505"/>
      <c r="D24" s="2505"/>
      <c r="E24" s="2505"/>
      <c r="F24" s="2505"/>
      <c r="G24" s="2505"/>
      <c r="H24" s="2505"/>
      <c r="I24" s="2505"/>
      <c r="J24" s="2505"/>
      <c r="K24" s="2505"/>
      <c r="L24" s="2506"/>
      <c r="M24" s="2507"/>
      <c r="N24" s="2508"/>
      <c r="O24" s="2509" t="s">
        <v>317</v>
      </c>
      <c r="P24" s="2509"/>
      <c r="Q24" s="2509"/>
      <c r="R24" s="2509"/>
      <c r="S24" s="2509"/>
      <c r="T24" s="2509"/>
      <c r="U24" s="2509"/>
      <c r="V24" s="2509"/>
      <c r="W24" s="2509"/>
      <c r="X24" s="2510"/>
      <c r="Y24" s="2511"/>
      <c r="Z24" s="2512"/>
      <c r="AA24" s="2513" t="s">
        <v>318</v>
      </c>
      <c r="AB24" s="2513"/>
      <c r="AC24" s="2513"/>
      <c r="AD24" s="2513"/>
      <c r="AE24" s="2513"/>
      <c r="AF24" s="2513"/>
      <c r="AG24" s="2513"/>
      <c r="AH24" s="2513"/>
      <c r="AI24" s="2513"/>
      <c r="AJ24" s="2513"/>
      <c r="AK24" s="2514"/>
      <c r="AL24" s="2515"/>
      <c r="AM24" s="2516"/>
      <c r="AN24" s="2540" t="s">
        <v>319</v>
      </c>
      <c r="AO24" s="2540"/>
      <c r="AP24" s="2540"/>
      <c r="AQ24" s="2540"/>
      <c r="AR24" s="2540"/>
      <c r="AS24" s="2540"/>
      <c r="AT24" s="2540"/>
      <c r="AU24" s="2540"/>
      <c r="AV24" s="2540"/>
      <c r="AW24" s="2540"/>
      <c r="AX24" s="2540"/>
      <c r="AY24" s="2540"/>
      <c r="AZ24" s="2541"/>
    </row>
    <row r="25" spans="1:75" ht="18" customHeight="1" x14ac:dyDescent="0.2">
      <c r="B25" s="1342"/>
      <c r="C25" s="1159"/>
      <c r="D25" s="1159"/>
      <c r="E25" s="1159"/>
      <c r="F25" s="1159"/>
      <c r="G25" s="1159"/>
      <c r="H25" s="1159"/>
      <c r="I25" s="1159"/>
      <c r="J25" s="1159"/>
      <c r="K25" s="1159"/>
      <c r="L25" s="1343"/>
      <c r="M25" s="1315" t="s">
        <v>234</v>
      </c>
      <c r="N25" s="1316"/>
      <c r="O25" s="1316"/>
      <c r="P25" s="1316"/>
      <c r="Q25" s="1316"/>
      <c r="R25" s="1316"/>
      <c r="S25" s="1316"/>
      <c r="T25" s="1316"/>
      <c r="U25" s="1316"/>
      <c r="V25" s="1316"/>
      <c r="W25" s="1316"/>
      <c r="X25" s="1316"/>
      <c r="Y25" s="2542" t="s">
        <v>235</v>
      </c>
      <c r="Z25" s="2543"/>
      <c r="AA25" s="2543"/>
      <c r="AB25" s="2543"/>
      <c r="AC25" s="2543"/>
      <c r="AD25" s="2543"/>
      <c r="AE25" s="2543"/>
      <c r="AF25" s="2543"/>
      <c r="AG25" s="2543"/>
      <c r="AH25" s="2543"/>
      <c r="AI25" s="2543"/>
      <c r="AJ25" s="2543"/>
      <c r="AK25" s="2543"/>
      <c r="AL25" s="2544"/>
      <c r="AM25" s="2544"/>
      <c r="AN25" s="2544"/>
      <c r="AO25" s="2544"/>
      <c r="AP25" s="2544"/>
      <c r="AQ25" s="2544"/>
      <c r="AR25" s="2544"/>
      <c r="AS25" s="2544"/>
      <c r="AT25" s="2544"/>
      <c r="AU25" s="2544"/>
      <c r="AV25" s="2544"/>
      <c r="AW25" s="2544"/>
      <c r="AX25" s="2544"/>
      <c r="AY25" s="2544"/>
      <c r="AZ25" s="2545"/>
    </row>
    <row r="26" spans="1:75" ht="19.5" customHeight="1" x14ac:dyDescent="0.2">
      <c r="B26" s="1342"/>
      <c r="C26" s="1159"/>
      <c r="D26" s="1159"/>
      <c r="E26" s="1159"/>
      <c r="F26" s="1159"/>
      <c r="G26" s="1159"/>
      <c r="H26" s="1159"/>
      <c r="I26" s="1159"/>
      <c r="J26" s="1159"/>
      <c r="K26" s="1159"/>
      <c r="L26" s="1343"/>
      <c r="M26" s="1348" t="s">
        <v>227</v>
      </c>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49"/>
      <c r="AK26" s="1349"/>
      <c r="AL26" s="1349"/>
      <c r="AM26" s="1349"/>
      <c r="AN26" s="1349"/>
      <c r="AO26" s="1349"/>
      <c r="AP26" s="1349"/>
      <c r="AQ26" s="1349"/>
      <c r="AR26" s="1349"/>
      <c r="AS26" s="1349"/>
      <c r="AT26" s="1349"/>
      <c r="AU26" s="1349"/>
      <c r="AV26" s="1349"/>
      <c r="AW26" s="1349"/>
      <c r="AX26" s="1349"/>
      <c r="AY26" s="1349"/>
      <c r="AZ26" s="1350"/>
    </row>
    <row r="27" spans="1:75" ht="13.5" customHeight="1" x14ac:dyDescent="0.2">
      <c r="B27" s="2519" t="s">
        <v>845</v>
      </c>
      <c r="C27" s="2520"/>
      <c r="D27" s="2520"/>
      <c r="E27" s="2520"/>
      <c r="F27" s="2520"/>
      <c r="G27" s="2520"/>
      <c r="H27" s="2520"/>
      <c r="I27" s="2520"/>
      <c r="J27" s="2520"/>
      <c r="K27" s="2520"/>
      <c r="L27" s="2521"/>
      <c r="M27" s="2522">
        <v>3</v>
      </c>
      <c r="N27" s="2429"/>
      <c r="O27" s="2429"/>
      <c r="P27" s="2429"/>
      <c r="Q27" s="2429">
        <v>5</v>
      </c>
      <c r="R27" s="2429"/>
      <c r="S27" s="2429"/>
      <c r="T27" s="2429"/>
      <c r="U27" s="2429">
        <v>7</v>
      </c>
      <c r="V27" s="2429"/>
      <c r="W27" s="2429"/>
      <c r="X27" s="2429"/>
      <c r="Y27" s="2429">
        <v>9</v>
      </c>
      <c r="Z27" s="2429"/>
      <c r="AA27" s="2429"/>
      <c r="AB27" s="2429"/>
      <c r="AC27" s="2429">
        <v>11</v>
      </c>
      <c r="AD27" s="2429"/>
      <c r="AE27" s="2429"/>
      <c r="AF27" s="2429"/>
      <c r="AG27" s="2429">
        <v>13</v>
      </c>
      <c r="AH27" s="2429"/>
      <c r="AI27" s="2429"/>
      <c r="AJ27" s="2429"/>
      <c r="AK27" s="2429">
        <v>17</v>
      </c>
      <c r="AL27" s="2429"/>
      <c r="AM27" s="2429"/>
      <c r="AN27" s="2429"/>
      <c r="AO27" s="2429">
        <v>19</v>
      </c>
      <c r="AP27" s="2429"/>
      <c r="AQ27" s="2429"/>
      <c r="AR27" s="2429"/>
      <c r="AS27" s="2429">
        <v>23</v>
      </c>
      <c r="AT27" s="2429"/>
      <c r="AU27" s="2429"/>
      <c r="AV27" s="2429"/>
      <c r="AW27" s="2429">
        <v>25</v>
      </c>
      <c r="AX27" s="2429"/>
      <c r="AY27" s="2429"/>
      <c r="AZ27" s="2745"/>
    </row>
    <row r="28" spans="1:75" ht="18.75" customHeight="1" x14ac:dyDescent="0.2">
      <c r="B28" s="2494" t="s">
        <v>846</v>
      </c>
      <c r="C28" s="2495"/>
      <c r="D28" s="2495"/>
      <c r="E28" s="2495"/>
      <c r="F28" s="2495"/>
      <c r="G28" s="2495"/>
      <c r="H28" s="2495"/>
      <c r="I28" s="2495"/>
      <c r="J28" s="2495"/>
      <c r="K28" s="2495"/>
      <c r="L28" s="2496"/>
      <c r="M28" s="2517"/>
      <c r="N28" s="2518"/>
      <c r="O28" s="2518"/>
      <c r="P28" s="2518"/>
      <c r="Q28" s="2518"/>
      <c r="R28" s="2518"/>
      <c r="S28" s="2518"/>
      <c r="T28" s="2518"/>
      <c r="U28" s="2518"/>
      <c r="V28" s="2518"/>
      <c r="W28" s="2518"/>
      <c r="X28" s="2518"/>
      <c r="Y28" s="2518"/>
      <c r="Z28" s="2518"/>
      <c r="AA28" s="2518"/>
      <c r="AB28" s="2518"/>
      <c r="AC28" s="2518"/>
      <c r="AD28" s="2518"/>
      <c r="AE28" s="2518"/>
      <c r="AF28" s="2518"/>
      <c r="AG28" s="2518"/>
      <c r="AH28" s="2518"/>
      <c r="AI28" s="2518"/>
      <c r="AJ28" s="2518"/>
      <c r="AK28" s="2518"/>
      <c r="AL28" s="2518"/>
      <c r="AM28" s="2518"/>
      <c r="AN28" s="2518"/>
      <c r="AO28" s="2518"/>
      <c r="AP28" s="2518"/>
      <c r="AQ28" s="2518"/>
      <c r="AR28" s="2518"/>
      <c r="AS28" s="2518"/>
      <c r="AT28" s="2518"/>
      <c r="AU28" s="2518"/>
      <c r="AV28" s="2518"/>
      <c r="AW28" s="2518"/>
      <c r="AX28" s="2518"/>
      <c r="AY28" s="2518"/>
      <c r="AZ28" s="2696"/>
    </row>
    <row r="29" spans="1:75" s="693" customFormat="1" ht="21" customHeight="1" x14ac:dyDescent="0.2">
      <c r="B29" s="2720" t="s">
        <v>847</v>
      </c>
      <c r="C29" s="2721"/>
      <c r="D29" s="2721"/>
      <c r="E29" s="2721"/>
      <c r="F29" s="2721"/>
      <c r="G29" s="2721"/>
      <c r="H29" s="2721"/>
      <c r="I29" s="2721"/>
      <c r="J29" s="2721"/>
      <c r="K29" s="2721"/>
      <c r="L29" s="2722"/>
      <c r="M29" s="2676"/>
      <c r="N29" s="2677"/>
      <c r="O29" s="2723" t="s">
        <v>832</v>
      </c>
      <c r="P29" s="2723"/>
      <c r="Q29" s="2723"/>
      <c r="R29" s="2723"/>
      <c r="S29" s="2723"/>
      <c r="T29" s="2723"/>
      <c r="U29" s="2723"/>
      <c r="V29" s="2723"/>
      <c r="W29" s="2723"/>
      <c r="X29" s="2723"/>
      <c r="Y29" s="2723"/>
      <c r="Z29" s="2723"/>
      <c r="AA29" s="2723"/>
      <c r="AB29" s="2723"/>
      <c r="AC29" s="2723"/>
      <c r="AD29" s="2723"/>
      <c r="AE29" s="2723"/>
      <c r="AF29" s="2723"/>
      <c r="AG29" s="2723"/>
      <c r="AH29" s="2723"/>
      <c r="AI29" s="2723"/>
      <c r="AJ29" s="2724"/>
      <c r="AK29" s="2725"/>
      <c r="AL29" s="2726"/>
      <c r="AM29" s="2726"/>
      <c r="AN29" s="2726"/>
      <c r="AO29" s="2726"/>
      <c r="AP29" s="2726"/>
      <c r="AQ29" s="2726"/>
      <c r="AR29" s="2726"/>
      <c r="AS29" s="2726"/>
      <c r="AT29" s="2726"/>
      <c r="AU29" s="2726"/>
      <c r="AV29" s="2726"/>
      <c r="AW29" s="2726"/>
      <c r="AX29" s="2726"/>
      <c r="AY29" s="2726"/>
      <c r="AZ29" s="2727"/>
      <c r="BB29" s="24"/>
      <c r="BC29" s="24"/>
      <c r="BD29" s="89"/>
      <c r="BE29" s="89"/>
      <c r="BF29" s="89"/>
      <c r="BG29" s="89"/>
      <c r="BH29" s="89"/>
      <c r="BI29" s="89"/>
      <c r="BJ29" s="89"/>
      <c r="BK29" s="89"/>
      <c r="BL29" s="89"/>
      <c r="BM29" s="89"/>
      <c r="BN29" s="89"/>
      <c r="BO29" s="89"/>
      <c r="BP29" s="24"/>
      <c r="BQ29" s="24"/>
      <c r="BR29" s="24"/>
      <c r="BS29" s="24"/>
      <c r="BT29" s="24"/>
      <c r="BU29" s="24"/>
      <c r="BV29" s="24"/>
      <c r="BW29" s="24"/>
    </row>
    <row r="30" spans="1:75" s="693" customFormat="1" ht="21" customHeight="1" x14ac:dyDescent="0.2">
      <c r="B30" s="2742"/>
      <c r="C30" s="2743"/>
      <c r="D30" s="2743"/>
      <c r="E30" s="2743"/>
      <c r="F30" s="2743"/>
      <c r="G30" s="2743"/>
      <c r="H30" s="2743"/>
      <c r="I30" s="2743"/>
      <c r="J30" s="2743"/>
      <c r="K30" s="2743"/>
      <c r="L30" s="2744"/>
      <c r="M30" s="2643"/>
      <c r="N30" s="2644"/>
      <c r="O30" s="2674" t="s">
        <v>833</v>
      </c>
      <c r="P30" s="2674"/>
      <c r="Q30" s="2674"/>
      <c r="R30" s="2674"/>
      <c r="S30" s="2674"/>
      <c r="T30" s="2674"/>
      <c r="U30" s="2674"/>
      <c r="V30" s="2674"/>
      <c r="W30" s="2674"/>
      <c r="X30" s="2674"/>
      <c r="Y30" s="2674"/>
      <c r="Z30" s="2674"/>
      <c r="AA30" s="2674"/>
      <c r="AB30" s="2674"/>
      <c r="AC30" s="2674"/>
      <c r="AD30" s="2674"/>
      <c r="AE30" s="2674"/>
      <c r="AF30" s="2674"/>
      <c r="AG30" s="2674"/>
      <c r="AH30" s="2674"/>
      <c r="AI30" s="2674"/>
      <c r="AJ30" s="2675"/>
      <c r="AK30" s="721"/>
      <c r="AL30" s="802"/>
      <c r="AM30" s="802"/>
      <c r="AN30" s="802"/>
      <c r="AO30" s="802"/>
      <c r="AP30" s="802"/>
      <c r="AQ30" s="802"/>
      <c r="AR30" s="802"/>
      <c r="AS30" s="802"/>
      <c r="AT30" s="802"/>
      <c r="AU30" s="802"/>
      <c r="AV30" s="802"/>
      <c r="AW30" s="802"/>
      <c r="AX30" s="802"/>
      <c r="AY30" s="802"/>
      <c r="AZ30" s="803"/>
      <c r="BB30" s="24"/>
      <c r="BC30" s="24"/>
      <c r="BD30" s="24"/>
      <c r="BE30" s="24"/>
      <c r="BF30" s="24"/>
      <c r="BG30" s="24"/>
      <c r="BH30" s="24"/>
      <c r="BI30" s="24"/>
      <c r="BJ30" s="24"/>
      <c r="BK30" s="24"/>
      <c r="BL30" s="24"/>
      <c r="BM30" s="24"/>
      <c r="BN30" s="24"/>
    </row>
    <row r="31" spans="1:75" s="693" customFormat="1" ht="21" customHeight="1" x14ac:dyDescent="0.2">
      <c r="B31" s="2720" t="s">
        <v>848</v>
      </c>
      <c r="C31" s="2721"/>
      <c r="D31" s="2721"/>
      <c r="E31" s="2721"/>
      <c r="F31" s="2721"/>
      <c r="G31" s="2721"/>
      <c r="H31" s="2721"/>
      <c r="I31" s="2721"/>
      <c r="J31" s="2721"/>
      <c r="K31" s="2721"/>
      <c r="L31" s="2722"/>
      <c r="M31" s="2676"/>
      <c r="N31" s="2677"/>
      <c r="O31" s="2710" t="s">
        <v>835</v>
      </c>
      <c r="P31" s="2710"/>
      <c r="Q31" s="2710"/>
      <c r="R31" s="2710"/>
      <c r="S31" s="2710"/>
      <c r="T31" s="2710"/>
      <c r="U31" s="2710"/>
      <c r="V31" s="2710"/>
      <c r="W31" s="2710"/>
      <c r="X31" s="2710"/>
      <c r="Y31" s="2677"/>
      <c r="Z31" s="2677"/>
      <c r="AA31" s="2711" t="s">
        <v>838</v>
      </c>
      <c r="AB31" s="2712"/>
      <c r="AC31" s="2712"/>
      <c r="AD31" s="2712"/>
      <c r="AE31" s="2712"/>
      <c r="AF31" s="2712"/>
      <c r="AG31" s="2712"/>
      <c r="AH31" s="2712"/>
      <c r="AI31" s="2712"/>
      <c r="AJ31" s="2712"/>
      <c r="AK31" s="2712"/>
      <c r="AL31" s="2712"/>
      <c r="AM31" s="2712"/>
      <c r="AN31" s="2712"/>
      <c r="AO31" s="2712"/>
      <c r="AP31" s="2712"/>
      <c r="AQ31" s="2712"/>
      <c r="AR31" s="2738"/>
      <c r="AS31" s="2738"/>
      <c r="AT31" s="2738"/>
      <c r="AU31" s="2739"/>
      <c r="AV31" s="2740"/>
      <c r="AW31" s="2741"/>
      <c r="AX31" s="2741"/>
      <c r="AY31" s="2741"/>
      <c r="AZ31" s="804"/>
      <c r="BB31" s="24"/>
      <c r="BC31" s="24"/>
      <c r="BD31" s="24"/>
      <c r="BE31" s="24"/>
      <c r="BF31" s="24"/>
      <c r="BG31" s="24"/>
      <c r="BH31" s="24"/>
      <c r="BI31" s="24"/>
      <c r="BJ31" s="24"/>
      <c r="BK31" s="24"/>
      <c r="BL31" s="24"/>
      <c r="BM31" s="24"/>
      <c r="BN31" s="24"/>
    </row>
    <row r="32" spans="1:75" s="693" customFormat="1" ht="21" customHeight="1" thickBot="1" x14ac:dyDescent="0.25">
      <c r="B32" s="2678"/>
      <c r="C32" s="2679"/>
      <c r="D32" s="2679"/>
      <c r="E32" s="2679"/>
      <c r="F32" s="2679"/>
      <c r="G32" s="2679"/>
      <c r="H32" s="2679"/>
      <c r="I32" s="2679"/>
      <c r="J32" s="2679"/>
      <c r="K32" s="2679"/>
      <c r="L32" s="2680"/>
      <c r="M32" s="2713"/>
      <c r="N32" s="2714"/>
      <c r="O32" s="2688" t="s">
        <v>836</v>
      </c>
      <c r="P32" s="2688"/>
      <c r="Q32" s="2688"/>
      <c r="R32" s="2688"/>
      <c r="S32" s="2688"/>
      <c r="T32" s="2688"/>
      <c r="U32" s="2688"/>
      <c r="V32" s="2688"/>
      <c r="W32" s="2688"/>
      <c r="X32" s="2688"/>
      <c r="Y32" s="2688"/>
      <c r="Z32" s="2688"/>
      <c r="AA32" s="2688"/>
      <c r="AB32" s="2687"/>
      <c r="AC32" s="2687"/>
      <c r="AD32" s="2437" t="s">
        <v>799</v>
      </c>
      <c r="AE32" s="2437"/>
      <c r="AF32" s="2437"/>
      <c r="AG32" s="2437"/>
      <c r="AH32" s="2437"/>
      <c r="AI32" s="2437"/>
      <c r="AJ32" s="2437"/>
      <c r="AK32" s="2437"/>
      <c r="AL32" s="2437"/>
      <c r="AM32" s="2437"/>
      <c r="AN32" s="2437"/>
      <c r="AO32" s="2437"/>
      <c r="AP32" s="2437"/>
      <c r="AQ32" s="2438"/>
      <c r="AR32" s="2435"/>
      <c r="AS32" s="2435"/>
      <c r="AT32" s="2435"/>
      <c r="AU32" s="2435"/>
      <c r="AV32" s="2435"/>
      <c r="AW32" s="2435"/>
      <c r="AX32" s="2435"/>
      <c r="AY32" s="2435"/>
      <c r="AZ32" s="2436"/>
      <c r="BB32" s="24"/>
      <c r="BC32" s="24"/>
      <c r="BD32" s="24"/>
      <c r="BE32" s="24"/>
      <c r="BF32" s="24"/>
      <c r="BG32" s="24"/>
      <c r="BH32" s="24"/>
      <c r="BI32" s="24"/>
      <c r="BJ32" s="24"/>
      <c r="BK32" s="24"/>
      <c r="BL32" s="24"/>
      <c r="BM32" s="24"/>
      <c r="BN32" s="24"/>
    </row>
    <row r="33" spans="1:75" s="693" customFormat="1" ht="23.25" customHeight="1" thickBot="1" x14ac:dyDescent="0.25">
      <c r="B33" s="2681"/>
      <c r="C33" s="2682"/>
      <c r="D33" s="2682"/>
      <c r="E33" s="2682"/>
      <c r="F33" s="2682"/>
      <c r="G33" s="2682"/>
      <c r="H33" s="2682"/>
      <c r="I33" s="2682"/>
      <c r="J33" s="2682"/>
      <c r="K33" s="2682"/>
      <c r="L33" s="2683"/>
      <c r="M33" s="2689"/>
      <c r="N33" s="2690"/>
      <c r="O33" s="2690"/>
      <c r="P33" s="2690"/>
      <c r="Q33" s="2690"/>
      <c r="R33" s="2690"/>
      <c r="S33" s="2690"/>
      <c r="T33" s="2690"/>
      <c r="U33" s="2690"/>
      <c r="V33" s="2690"/>
      <c r="W33" s="2690"/>
      <c r="X33" s="2690"/>
      <c r="Y33" s="2690"/>
      <c r="Z33" s="2690"/>
      <c r="AA33" s="2690"/>
      <c r="AB33" s="2686"/>
      <c r="AC33" s="2686"/>
      <c r="AD33" s="2684" t="s">
        <v>837</v>
      </c>
      <c r="AE33" s="2684"/>
      <c r="AF33" s="2684"/>
      <c r="AG33" s="2684"/>
      <c r="AH33" s="2684"/>
      <c r="AI33" s="2684"/>
      <c r="AJ33" s="2684"/>
      <c r="AK33" s="2684"/>
      <c r="AL33" s="2684"/>
      <c r="AM33" s="2684"/>
      <c r="AN33" s="2684"/>
      <c r="AO33" s="2684"/>
      <c r="AP33" s="2684"/>
      <c r="AQ33" s="2685"/>
      <c r="AR33" s="2708"/>
      <c r="AS33" s="2708"/>
      <c r="AT33" s="2708"/>
      <c r="AU33" s="2709"/>
      <c r="AV33" s="2715"/>
      <c r="AW33" s="2716"/>
      <c r="AX33" s="2716"/>
      <c r="AY33" s="2716"/>
      <c r="AZ33" s="710"/>
      <c r="BB33" s="24"/>
      <c r="BC33" s="24"/>
      <c r="BD33" s="24"/>
      <c r="BE33" s="24"/>
      <c r="BF33" s="24"/>
      <c r="BG33" s="24"/>
      <c r="BH33" s="24"/>
      <c r="BI33" s="24"/>
      <c r="BJ33" s="24"/>
      <c r="BK33" s="24"/>
      <c r="BL33" s="24"/>
      <c r="BM33" s="24"/>
      <c r="BN33" s="24"/>
    </row>
    <row r="34" spans="1:75" s="690" customFormat="1" ht="23.25" customHeight="1" x14ac:dyDescent="0.2">
      <c r="B34" s="2538" t="s">
        <v>914</v>
      </c>
      <c r="C34" s="1440"/>
      <c r="D34" s="1440"/>
      <c r="E34" s="1440"/>
      <c r="F34" s="1440"/>
      <c r="G34" s="1440"/>
      <c r="H34" s="1440"/>
      <c r="I34" s="1440"/>
      <c r="J34" s="1440"/>
      <c r="K34" s="1440"/>
      <c r="L34" s="1440"/>
      <c r="M34" s="1440"/>
      <c r="N34" s="1440"/>
      <c r="O34" s="1440"/>
      <c r="P34" s="1440"/>
      <c r="Q34" s="1440"/>
      <c r="R34" s="1440"/>
      <c r="S34" s="1440"/>
      <c r="T34" s="1440"/>
      <c r="U34" s="1440"/>
      <c r="V34" s="1440"/>
      <c r="W34" s="1440"/>
      <c r="X34" s="1440"/>
      <c r="Y34" s="1440"/>
      <c r="Z34" s="1440"/>
      <c r="AA34" s="1440"/>
      <c r="AB34" s="1440"/>
      <c r="AC34" s="1440"/>
      <c r="AD34" s="1440"/>
      <c r="AE34" s="1440"/>
      <c r="AF34" s="1440"/>
      <c r="AG34" s="1440"/>
      <c r="AH34" s="1440"/>
      <c r="AI34" s="1440"/>
      <c r="AJ34" s="1440"/>
      <c r="AK34" s="1440"/>
      <c r="AL34" s="1440"/>
      <c r="AM34" s="1440"/>
      <c r="AN34" s="1440"/>
      <c r="AO34" s="1440"/>
      <c r="AP34" s="1440"/>
      <c r="AQ34" s="1440"/>
      <c r="AR34" s="1440"/>
      <c r="AS34" s="1440"/>
      <c r="AT34" s="1440"/>
      <c r="AU34" s="1440"/>
      <c r="AV34" s="1440"/>
      <c r="AW34" s="708" t="s">
        <v>83</v>
      </c>
      <c r="AX34" s="634" t="s">
        <v>11</v>
      </c>
      <c r="AY34" s="633">
        <v>2</v>
      </c>
      <c r="AZ34" s="709"/>
    </row>
    <row r="35" spans="1:75" s="690" customFormat="1" ht="23.25" customHeight="1" thickBot="1" x14ac:dyDescent="0.25">
      <c r="B35" s="2717" t="s">
        <v>806</v>
      </c>
      <c r="C35" s="2718"/>
      <c r="D35" s="2718"/>
      <c r="E35" s="2718"/>
      <c r="F35" s="2718"/>
      <c r="G35" s="2718"/>
      <c r="H35" s="2718"/>
      <c r="I35" s="2718"/>
      <c r="J35" s="2718"/>
      <c r="K35" s="2718"/>
      <c r="L35" s="2718"/>
      <c r="M35" s="2718"/>
      <c r="N35" s="2718"/>
      <c r="O35" s="2718"/>
      <c r="P35" s="2718"/>
      <c r="Q35" s="2718"/>
      <c r="R35" s="2718"/>
      <c r="S35" s="2718"/>
      <c r="T35" s="2718"/>
      <c r="U35" s="2718"/>
      <c r="V35" s="2718"/>
      <c r="W35" s="2718"/>
      <c r="X35" s="2718"/>
      <c r="Y35" s="2718"/>
      <c r="Z35" s="2718"/>
      <c r="AA35" s="2718"/>
      <c r="AB35" s="2718"/>
      <c r="AC35" s="2718"/>
      <c r="AD35" s="2718"/>
      <c r="AE35" s="2718"/>
      <c r="AF35" s="2719"/>
      <c r="AG35" s="1433" t="s">
        <v>25</v>
      </c>
      <c r="AH35" s="1434"/>
      <c r="AI35" s="1434"/>
      <c r="AJ35" s="1434"/>
      <c r="AK35" s="1434"/>
      <c r="AL35" s="1434"/>
      <c r="AM35" s="1434"/>
      <c r="AN35" s="1740">
        <f>Tabelle1!I6</f>
        <v>1</v>
      </c>
      <c r="AO35" s="1740"/>
      <c r="AP35" s="859"/>
      <c r="AQ35" s="2539" t="s">
        <v>79</v>
      </c>
      <c r="AR35" s="2539"/>
      <c r="AS35" s="2539"/>
      <c r="AT35" s="2539"/>
      <c r="AU35" s="2539"/>
      <c r="AV35" s="2539"/>
      <c r="AW35" s="1433"/>
      <c r="AX35" s="1740">
        <f>AX2</f>
        <v>1</v>
      </c>
      <c r="AY35" s="1740"/>
      <c r="AZ35" s="814"/>
      <c r="BA35" s="860"/>
      <c r="BB35" s="841"/>
    </row>
    <row r="36" spans="1:75" s="690" customFormat="1" ht="18" customHeight="1" x14ac:dyDescent="0.2">
      <c r="B36" s="1449" t="s">
        <v>43</v>
      </c>
      <c r="C36" s="1450"/>
      <c r="D36" s="1450"/>
      <c r="E36" s="1450"/>
      <c r="F36" s="1450"/>
      <c r="G36" s="1450"/>
      <c r="H36" s="1450"/>
      <c r="I36" s="1450"/>
      <c r="J36" s="1450"/>
      <c r="K36" s="1450"/>
      <c r="L36" s="1450"/>
      <c r="M36" s="1450"/>
      <c r="N36" s="1450"/>
      <c r="O36" s="1450"/>
      <c r="P36" s="1450"/>
      <c r="Q36" s="732"/>
      <c r="R36" s="1451">
        <f>R3</f>
        <v>0</v>
      </c>
      <c r="S36" s="1451"/>
      <c r="T36" s="1451"/>
      <c r="U36" s="1451"/>
      <c r="V36" s="1451"/>
      <c r="W36" s="1451"/>
      <c r="X36" s="1452"/>
      <c r="Y36" s="1416" t="s">
        <v>241</v>
      </c>
      <c r="Z36" s="1417"/>
      <c r="AA36" s="1417"/>
      <c r="AB36" s="1417"/>
      <c r="AC36" s="1417"/>
      <c r="AD36" s="1417"/>
      <c r="AE36" s="1417"/>
      <c r="AF36" s="1417"/>
      <c r="AG36" s="1417"/>
      <c r="AH36" s="1417"/>
      <c r="AI36" s="1417"/>
      <c r="AJ36" s="1417"/>
      <c r="AK36" s="1417"/>
      <c r="AL36" s="1417"/>
      <c r="AM36" s="1417"/>
      <c r="AN36" s="1417"/>
      <c r="AO36" s="1417"/>
      <c r="AP36" s="1417"/>
      <c r="AQ36" s="1417"/>
      <c r="AR36" s="1417"/>
      <c r="AS36" s="1238">
        <f>Tabelle1!D6</f>
        <v>0</v>
      </c>
      <c r="AT36" s="1238"/>
      <c r="AU36" s="1238"/>
      <c r="AV36" s="1239"/>
      <c r="AW36" s="843" t="s">
        <v>11</v>
      </c>
      <c r="AX36" s="1425">
        <f>Tabelle1!F6</f>
        <v>0</v>
      </c>
      <c r="AY36" s="1426"/>
      <c r="AZ36" s="1426"/>
      <c r="BA36" s="842"/>
      <c r="BB36" s="841"/>
    </row>
    <row r="37" spans="1:75" s="693" customFormat="1" ht="28.5" customHeight="1" x14ac:dyDescent="0.2">
      <c r="B37" s="1042" t="s">
        <v>822</v>
      </c>
      <c r="C37" s="1043"/>
      <c r="D37" s="1043"/>
      <c r="E37" s="1043"/>
      <c r="F37" s="1043"/>
      <c r="G37" s="1043"/>
      <c r="H37" s="1043"/>
      <c r="I37" s="1043"/>
      <c r="J37" s="1043"/>
      <c r="K37" s="1043"/>
      <c r="L37" s="1044"/>
      <c r="M37" s="2650" t="s">
        <v>823</v>
      </c>
      <c r="N37" s="2556"/>
      <c r="O37" s="2556"/>
      <c r="P37" s="2556"/>
      <c r="Q37" s="2556"/>
      <c r="R37" s="2556"/>
      <c r="S37" s="2556"/>
      <c r="T37" s="2556"/>
      <c r="U37" s="2556"/>
      <c r="V37" s="2556"/>
      <c r="W37" s="2556"/>
      <c r="X37" s="2556"/>
      <c r="Y37" s="2556"/>
      <c r="Z37" s="2556"/>
      <c r="AA37" s="2556"/>
      <c r="AB37" s="2556"/>
      <c r="AC37" s="2556"/>
      <c r="AD37" s="2556"/>
      <c r="AE37" s="2556"/>
      <c r="AF37" s="2556"/>
      <c r="AG37" s="2556"/>
      <c r="AH37" s="2556"/>
      <c r="AI37" s="2556"/>
      <c r="AJ37" s="2556"/>
      <c r="AK37" s="2556"/>
      <c r="AL37" s="2556"/>
      <c r="AM37" s="2556"/>
      <c r="AN37" s="2556"/>
      <c r="AO37" s="2556"/>
      <c r="AP37" s="2556"/>
      <c r="AQ37" s="2556"/>
      <c r="AR37" s="2557"/>
      <c r="AS37" s="2647"/>
      <c r="AT37" s="2648"/>
      <c r="AU37" s="2648"/>
      <c r="AV37" s="2649"/>
      <c r="AW37" s="2651"/>
      <c r="AX37" s="2651"/>
      <c r="AY37" s="2651"/>
      <c r="AZ37" s="2652"/>
      <c r="BB37" s="24"/>
      <c r="BC37" s="24"/>
      <c r="BD37" s="24"/>
      <c r="BE37" s="24"/>
      <c r="BF37" s="24"/>
      <c r="BG37" s="24"/>
      <c r="BH37" s="24"/>
      <c r="BI37" s="24"/>
      <c r="BJ37" s="24"/>
      <c r="BK37" s="24"/>
      <c r="BL37" s="24"/>
      <c r="BM37" s="24"/>
      <c r="BN37" s="24"/>
    </row>
    <row r="38" spans="1:75" s="693" customFormat="1" ht="21" customHeight="1" x14ac:dyDescent="0.2">
      <c r="B38" s="2655"/>
      <c r="C38" s="2656"/>
      <c r="D38" s="2656"/>
      <c r="E38" s="2656"/>
      <c r="F38" s="2656"/>
      <c r="G38" s="2656"/>
      <c r="H38" s="2656"/>
      <c r="I38" s="2656"/>
      <c r="J38" s="2656"/>
      <c r="K38" s="2656"/>
      <c r="L38" s="2657"/>
      <c r="M38" s="1844"/>
      <c r="N38" s="1845"/>
      <c r="O38" s="2430" t="s">
        <v>824</v>
      </c>
      <c r="P38" s="2430"/>
      <c r="Q38" s="2430"/>
      <c r="R38" s="2430"/>
      <c r="S38" s="2430"/>
      <c r="T38" s="2430"/>
      <c r="U38" s="2430"/>
      <c r="V38" s="2430"/>
      <c r="W38" s="2430"/>
      <c r="X38" s="2430"/>
      <c r="Y38" s="2430"/>
      <c r="Z38" s="2430"/>
      <c r="AA38" s="2430"/>
      <c r="AB38" s="2430"/>
      <c r="AC38" s="2430"/>
      <c r="AD38" s="2430"/>
      <c r="AE38" s="2430"/>
      <c r="AF38" s="2430"/>
      <c r="AG38" s="2430"/>
      <c r="AH38" s="2430"/>
      <c r="AI38" s="2430"/>
      <c r="AJ38" s="2430"/>
      <c r="AK38" s="2430"/>
      <c r="AL38" s="2430"/>
      <c r="AM38" s="2430"/>
      <c r="AN38" s="2430"/>
      <c r="AO38" s="2430"/>
      <c r="AP38" s="2430"/>
      <c r="AQ38" s="2430"/>
      <c r="AR38" s="2430"/>
      <c r="AS38" s="2430"/>
      <c r="AT38" s="2430"/>
      <c r="AU38" s="2430"/>
      <c r="AV38" s="2431"/>
      <c r="AW38" s="2439"/>
      <c r="AX38" s="2439"/>
      <c r="AY38" s="2439"/>
      <c r="AZ38" s="2440"/>
      <c r="BB38" s="24"/>
      <c r="BC38" s="24"/>
      <c r="BD38" s="89"/>
      <c r="BE38" s="89"/>
      <c r="BF38" s="89"/>
      <c r="BG38" s="89"/>
      <c r="BH38" s="89"/>
      <c r="BI38" s="89"/>
      <c r="BJ38" s="89"/>
      <c r="BK38" s="89"/>
      <c r="BL38" s="89"/>
      <c r="BM38" s="89"/>
      <c r="BN38" s="89"/>
      <c r="BO38" s="89"/>
      <c r="BP38" s="24"/>
      <c r="BQ38" s="24"/>
      <c r="BR38" s="24"/>
      <c r="BS38" s="24"/>
      <c r="BT38" s="24"/>
      <c r="BU38" s="24"/>
      <c r="BV38" s="24"/>
      <c r="BW38" s="24"/>
    </row>
    <row r="39" spans="1:75" s="693" customFormat="1" ht="23.25" customHeight="1" x14ac:dyDescent="0.2">
      <c r="B39" s="2655"/>
      <c r="C39" s="2656"/>
      <c r="D39" s="2656"/>
      <c r="E39" s="2656"/>
      <c r="F39" s="2656"/>
      <c r="G39" s="2656"/>
      <c r="H39" s="2656"/>
      <c r="I39" s="2656"/>
      <c r="J39" s="2656"/>
      <c r="K39" s="2656"/>
      <c r="L39" s="2657"/>
      <c r="M39" s="2588" t="s">
        <v>827</v>
      </c>
      <c r="N39" s="2586"/>
      <c r="O39" s="2586"/>
      <c r="P39" s="2586"/>
      <c r="Q39" s="2586"/>
      <c r="R39" s="2586"/>
      <c r="S39" s="2586"/>
      <c r="T39" s="2586"/>
      <c r="U39" s="2586"/>
      <c r="V39" s="2586"/>
      <c r="W39" s="2586"/>
      <c r="X39" s="2586"/>
      <c r="Y39" s="2586"/>
      <c r="Z39" s="2586"/>
      <c r="AA39" s="2586"/>
      <c r="AB39" s="2586"/>
      <c r="AC39" s="2586"/>
      <c r="AD39" s="2586"/>
      <c r="AE39" s="2586"/>
      <c r="AF39" s="2586"/>
      <c r="AG39" s="2670"/>
      <c r="AH39" s="2671"/>
      <c r="AI39" s="2671"/>
      <c r="AJ39" s="2671"/>
      <c r="AK39" s="2671"/>
      <c r="AL39" s="2671"/>
      <c r="AM39" s="2671"/>
      <c r="AN39" s="2672"/>
      <c r="AO39" s="2670"/>
      <c r="AP39" s="2671"/>
      <c r="AQ39" s="2671"/>
      <c r="AR39" s="2671"/>
      <c r="AS39" s="2671"/>
      <c r="AT39" s="2671"/>
      <c r="AU39" s="2671"/>
      <c r="AV39" s="2673"/>
      <c r="AW39" s="704"/>
      <c r="AX39" s="704"/>
      <c r="AY39" s="704"/>
      <c r="AZ39" s="705"/>
      <c r="BB39" s="24"/>
      <c r="BC39" s="24"/>
      <c r="BD39" s="89"/>
      <c r="BE39" s="89"/>
      <c r="BF39" s="89"/>
      <c r="BG39" s="89"/>
      <c r="BH39" s="89"/>
      <c r="BI39" s="89"/>
      <c r="BJ39" s="89"/>
      <c r="BK39" s="89"/>
      <c r="BL39" s="89"/>
      <c r="BM39" s="89"/>
      <c r="BN39" s="89"/>
      <c r="BO39" s="89"/>
      <c r="BP39" s="24"/>
      <c r="BQ39" s="24"/>
      <c r="BR39" s="24"/>
      <c r="BS39" s="24"/>
      <c r="BT39" s="24"/>
      <c r="BU39" s="24"/>
      <c r="BV39" s="24"/>
      <c r="BW39" s="24"/>
    </row>
    <row r="40" spans="1:75" s="693" customFormat="1" ht="21" customHeight="1" x14ac:dyDescent="0.2">
      <c r="B40" s="2655"/>
      <c r="C40" s="2656"/>
      <c r="D40" s="2656"/>
      <c r="E40" s="2656"/>
      <c r="F40" s="2656"/>
      <c r="G40" s="2656"/>
      <c r="H40" s="2656"/>
      <c r="I40" s="2656"/>
      <c r="J40" s="2656"/>
      <c r="K40" s="2656"/>
      <c r="L40" s="2657"/>
      <c r="M40" s="1844"/>
      <c r="N40" s="1845"/>
      <c r="O40" s="2430" t="s">
        <v>825</v>
      </c>
      <c r="P40" s="2430"/>
      <c r="Q40" s="2430"/>
      <c r="R40" s="2430"/>
      <c r="S40" s="2430"/>
      <c r="T40" s="2430"/>
      <c r="U40" s="2430"/>
      <c r="V40" s="2430"/>
      <c r="W40" s="2430"/>
      <c r="X40" s="2430"/>
      <c r="Y40" s="2430"/>
      <c r="Z40" s="2430"/>
      <c r="AA40" s="2430"/>
      <c r="AB40" s="2430"/>
      <c r="AC40" s="2430"/>
      <c r="AD40" s="2430"/>
      <c r="AE40" s="2430"/>
      <c r="AF40" s="2430"/>
      <c r="AG40" s="2430"/>
      <c r="AH40" s="2430"/>
      <c r="AI40" s="2430"/>
      <c r="AJ40" s="2430"/>
      <c r="AK40" s="2430"/>
      <c r="AL40" s="2430"/>
      <c r="AM40" s="2430"/>
      <c r="AN40" s="2430"/>
      <c r="AO40" s="2430"/>
      <c r="AP40" s="2430"/>
      <c r="AQ40" s="2430"/>
      <c r="AR40" s="2430"/>
      <c r="AS40" s="2430"/>
      <c r="AT40" s="2430"/>
      <c r="AU40" s="2430"/>
      <c r="AV40" s="2431"/>
      <c r="AW40" s="2439"/>
      <c r="AX40" s="2439"/>
      <c r="AY40" s="2439"/>
      <c r="AZ40" s="2440"/>
      <c r="BB40" s="24"/>
      <c r="BC40" s="24"/>
      <c r="BD40" s="89"/>
      <c r="BE40" s="89"/>
      <c r="BF40" s="89"/>
      <c r="BG40" s="89"/>
      <c r="BH40" s="89"/>
      <c r="BI40" s="89"/>
      <c r="BJ40" s="89"/>
      <c r="BK40" s="89"/>
      <c r="BL40" s="89"/>
      <c r="BM40" s="89"/>
      <c r="BN40" s="89"/>
      <c r="BO40" s="89"/>
      <c r="BP40" s="24"/>
      <c r="BQ40" s="24"/>
      <c r="BR40" s="24"/>
      <c r="BS40" s="24"/>
      <c r="BT40" s="24"/>
      <c r="BU40" s="24"/>
      <c r="BV40" s="24"/>
      <c r="BW40" s="24"/>
    </row>
    <row r="41" spans="1:75" s="693" customFormat="1" ht="21" customHeight="1" x14ac:dyDescent="0.2">
      <c r="B41" s="2655"/>
      <c r="C41" s="2656"/>
      <c r="D41" s="2656"/>
      <c r="E41" s="2656"/>
      <c r="F41" s="2656"/>
      <c r="G41" s="2656"/>
      <c r="H41" s="2656"/>
      <c r="I41" s="2656"/>
      <c r="J41" s="2656"/>
      <c r="K41" s="2656"/>
      <c r="L41" s="2657"/>
      <c r="M41" s="1844"/>
      <c r="N41" s="1845"/>
      <c r="O41" s="2430" t="s">
        <v>826</v>
      </c>
      <c r="P41" s="2430"/>
      <c r="Q41" s="2430"/>
      <c r="R41" s="2430"/>
      <c r="S41" s="2430"/>
      <c r="T41" s="2430"/>
      <c r="U41" s="2430"/>
      <c r="V41" s="2430"/>
      <c r="W41" s="2430"/>
      <c r="X41" s="2430"/>
      <c r="Y41" s="2430"/>
      <c r="Z41" s="2430"/>
      <c r="AA41" s="2430"/>
      <c r="AB41" s="2430"/>
      <c r="AC41" s="2430"/>
      <c r="AD41" s="2430"/>
      <c r="AE41" s="2430"/>
      <c r="AF41" s="2430"/>
      <c r="AG41" s="2430"/>
      <c r="AH41" s="2430"/>
      <c r="AI41" s="2430"/>
      <c r="AJ41" s="2430"/>
      <c r="AK41" s="2430"/>
      <c r="AL41" s="2430"/>
      <c r="AM41" s="2430"/>
      <c r="AN41" s="2430"/>
      <c r="AO41" s="2430"/>
      <c r="AP41" s="2430"/>
      <c r="AQ41" s="2430"/>
      <c r="AR41" s="2430"/>
      <c r="AS41" s="2430"/>
      <c r="AT41" s="2430"/>
      <c r="AU41" s="2430"/>
      <c r="AV41" s="2431"/>
      <c r="AW41" s="2439"/>
      <c r="AX41" s="2439"/>
      <c r="AY41" s="2439"/>
      <c r="AZ41" s="2440"/>
      <c r="BB41" s="24"/>
      <c r="BC41" s="24"/>
      <c r="BD41" s="89"/>
      <c r="BE41" s="89"/>
      <c r="BF41" s="89"/>
      <c r="BG41" s="89"/>
      <c r="BH41" s="89"/>
      <c r="BI41" s="89"/>
      <c r="BJ41" s="89"/>
      <c r="BK41" s="89"/>
      <c r="BL41" s="89"/>
      <c r="BM41" s="89"/>
      <c r="BN41" s="89"/>
      <c r="BO41" s="89"/>
      <c r="BP41" s="24"/>
      <c r="BQ41" s="24"/>
      <c r="BR41" s="24"/>
      <c r="BS41" s="24"/>
      <c r="BT41" s="24"/>
      <c r="BU41" s="24"/>
      <c r="BV41" s="24"/>
      <c r="BW41" s="24"/>
    </row>
    <row r="42" spans="1:75" s="693" customFormat="1" ht="28.5" customHeight="1" x14ac:dyDescent="0.2">
      <c r="B42" s="2658"/>
      <c r="C42" s="2659"/>
      <c r="D42" s="2659"/>
      <c r="E42" s="2659"/>
      <c r="F42" s="2659"/>
      <c r="G42" s="2659"/>
      <c r="H42" s="2659"/>
      <c r="I42" s="2659"/>
      <c r="J42" s="2659"/>
      <c r="K42" s="2659"/>
      <c r="L42" s="2660"/>
      <c r="M42" s="2631"/>
      <c r="N42" s="2632"/>
      <c r="O42" s="2653" t="s">
        <v>828</v>
      </c>
      <c r="P42" s="2610"/>
      <c r="Q42" s="2610"/>
      <c r="R42" s="2610"/>
      <c r="S42" s="2610"/>
      <c r="T42" s="2610"/>
      <c r="U42" s="2610"/>
      <c r="V42" s="2610"/>
      <c r="W42" s="2610"/>
      <c r="X42" s="2610"/>
      <c r="Y42" s="2610"/>
      <c r="Z42" s="2610"/>
      <c r="AA42" s="2610"/>
      <c r="AB42" s="2610"/>
      <c r="AC42" s="2610"/>
      <c r="AD42" s="2610"/>
      <c r="AE42" s="2610"/>
      <c r="AF42" s="2610"/>
      <c r="AG42" s="2610"/>
      <c r="AH42" s="2610"/>
      <c r="AI42" s="2610"/>
      <c r="AJ42" s="2610"/>
      <c r="AK42" s="2610"/>
      <c r="AL42" s="2610"/>
      <c r="AM42" s="2610"/>
      <c r="AN42" s="2610"/>
      <c r="AO42" s="2610"/>
      <c r="AP42" s="2610"/>
      <c r="AQ42" s="2610"/>
      <c r="AR42" s="2610"/>
      <c r="AS42" s="2610"/>
      <c r="AT42" s="2610"/>
      <c r="AU42" s="2610"/>
      <c r="AV42" s="2654"/>
      <c r="AW42" s="2439"/>
      <c r="AX42" s="2439"/>
      <c r="AY42" s="2439"/>
      <c r="AZ42" s="2440"/>
      <c r="BB42" s="24"/>
      <c r="BC42" s="24"/>
      <c r="BD42" s="89"/>
      <c r="BE42" s="89"/>
      <c r="BF42" s="89"/>
      <c r="BG42" s="89"/>
      <c r="BH42" s="89"/>
      <c r="BI42" s="89"/>
      <c r="BJ42" s="89"/>
      <c r="BK42" s="89"/>
      <c r="BL42" s="89"/>
      <c r="BM42" s="89"/>
      <c r="BN42" s="89"/>
      <c r="BO42" s="89"/>
      <c r="BP42" s="24"/>
      <c r="BQ42" s="24"/>
      <c r="BR42" s="24"/>
      <c r="BS42" s="24"/>
      <c r="BT42" s="24"/>
      <c r="BU42" s="24"/>
      <c r="BV42" s="24"/>
      <c r="BW42" s="24"/>
    </row>
    <row r="43" spans="1:75" ht="28.5" customHeight="1" x14ac:dyDescent="0.2">
      <c r="B43" s="2533" t="s">
        <v>829</v>
      </c>
      <c r="C43" s="2534"/>
      <c r="D43" s="2534"/>
      <c r="E43" s="2534"/>
      <c r="F43" s="2534"/>
      <c r="G43" s="2534"/>
      <c r="H43" s="2534"/>
      <c r="I43" s="2534"/>
      <c r="J43" s="2534"/>
      <c r="K43" s="2534"/>
      <c r="L43" s="2535"/>
      <c r="M43" s="2536"/>
      <c r="N43" s="2537"/>
      <c r="O43" s="2432" t="s">
        <v>904</v>
      </c>
      <c r="P43" s="2433"/>
      <c r="Q43" s="2433"/>
      <c r="R43" s="2433"/>
      <c r="S43" s="2433"/>
      <c r="T43" s="2433"/>
      <c r="U43" s="2433"/>
      <c r="V43" s="2433"/>
      <c r="W43" s="2433"/>
      <c r="X43" s="2433"/>
      <c r="Y43" s="2433"/>
      <c r="Z43" s="2433"/>
      <c r="AA43" s="2433"/>
      <c r="AB43" s="2433"/>
      <c r="AC43" s="2433"/>
      <c r="AD43" s="2433"/>
      <c r="AE43" s="2433"/>
      <c r="AF43" s="2433"/>
      <c r="AG43" s="2433"/>
      <c r="AH43" s="2433"/>
      <c r="AI43" s="2433"/>
      <c r="AJ43" s="2433"/>
      <c r="AK43" s="2433"/>
      <c r="AL43" s="2433"/>
      <c r="AM43" s="2433"/>
      <c r="AN43" s="2433"/>
      <c r="AO43" s="2433"/>
      <c r="AP43" s="2433"/>
      <c r="AQ43" s="2433"/>
      <c r="AR43" s="2433"/>
      <c r="AS43" s="2433"/>
      <c r="AT43" s="2433"/>
      <c r="AU43" s="2433"/>
      <c r="AV43" s="2434"/>
      <c r="AW43" s="2661"/>
      <c r="AX43" s="2662"/>
      <c r="AY43" s="2662"/>
      <c r="AZ43" s="2663"/>
    </row>
    <row r="44" spans="1:75" s="775" customFormat="1" ht="21" customHeight="1" x14ac:dyDescent="0.2">
      <c r="A44" s="809"/>
      <c r="B44" s="2409"/>
      <c r="C44" s="2410"/>
      <c r="D44" s="2410"/>
      <c r="E44" s="2410"/>
      <c r="F44" s="2410"/>
      <c r="G44" s="2410"/>
      <c r="H44" s="2410"/>
      <c r="I44" s="2410"/>
      <c r="J44" s="2410"/>
      <c r="K44" s="2410"/>
      <c r="L44" s="2411"/>
      <c r="M44" s="2405" t="s">
        <v>905</v>
      </c>
      <c r="N44" s="2406"/>
      <c r="O44" s="2406"/>
      <c r="P44" s="2406"/>
      <c r="Q44" s="2406"/>
      <c r="R44" s="2406"/>
      <c r="S44" s="2406"/>
      <c r="T44" s="2406"/>
      <c r="U44" s="2406"/>
      <c r="V44" s="2406"/>
      <c r="W44" s="2406"/>
      <c r="X44" s="2406"/>
      <c r="Y44" s="2406"/>
      <c r="Z44" s="2407"/>
      <c r="AA44" s="2407"/>
      <c r="AB44" s="2407"/>
      <c r="AC44" s="2407"/>
      <c r="AD44" s="2407"/>
      <c r="AE44" s="2407"/>
      <c r="AF44" s="2407"/>
      <c r="AG44" s="2407"/>
      <c r="AH44" s="2407"/>
      <c r="AI44" s="2407"/>
      <c r="AJ44" s="2407"/>
      <c r="AK44" s="2407"/>
      <c r="AL44" s="2407"/>
      <c r="AM44" s="2407"/>
      <c r="AN44" s="2407"/>
      <c r="AO44" s="2407"/>
      <c r="AP44" s="2407"/>
      <c r="AQ44" s="2407"/>
      <c r="AR44" s="2407"/>
      <c r="AS44" s="2407"/>
      <c r="AT44" s="2407"/>
      <c r="AU44" s="2407"/>
      <c r="AV44" s="2408"/>
      <c r="AW44" s="2412"/>
      <c r="AX44" s="2413"/>
      <c r="AY44" s="2413"/>
      <c r="AZ44" s="2414"/>
      <c r="BA44" s="809"/>
      <c r="BB44" s="809"/>
      <c r="BC44" s="809"/>
      <c r="BD44" s="809"/>
      <c r="BE44" s="809"/>
      <c r="BF44" s="809"/>
      <c r="BG44" s="809"/>
      <c r="BH44" s="809"/>
      <c r="BI44" s="810"/>
      <c r="BJ44" s="809"/>
      <c r="BK44" s="809"/>
      <c r="BL44" s="809"/>
      <c r="BM44" s="809"/>
      <c r="BN44" s="809"/>
      <c r="BO44" s="809"/>
      <c r="BP44" s="809"/>
      <c r="BQ44" s="809"/>
      <c r="BR44" s="809"/>
      <c r="BS44" s="809"/>
      <c r="BT44" s="809"/>
      <c r="BU44" s="809"/>
      <c r="BV44" s="809"/>
      <c r="BW44" s="809"/>
    </row>
    <row r="45" spans="1:75" ht="20.25" customHeight="1" x14ac:dyDescent="0.2">
      <c r="B45" s="1499" t="s">
        <v>73</v>
      </c>
      <c r="C45" s="1500"/>
      <c r="D45" s="1500"/>
      <c r="E45" s="1500"/>
      <c r="F45" s="1500"/>
      <c r="G45" s="1500"/>
      <c r="H45" s="1500"/>
      <c r="I45" s="1500"/>
      <c r="J45" s="1500"/>
      <c r="K45" s="1500"/>
      <c r="L45" s="1501"/>
      <c r="M45" s="1643"/>
      <c r="N45" s="1318"/>
      <c r="O45" s="2472" t="s">
        <v>954</v>
      </c>
      <c r="P45" s="1319"/>
      <c r="Q45" s="1319"/>
      <c r="R45" s="1319"/>
      <c r="S45" s="1319"/>
      <c r="T45" s="1319"/>
      <c r="U45" s="1319"/>
      <c r="V45" s="1319"/>
      <c r="W45" s="1319"/>
      <c r="X45" s="1319"/>
      <c r="Y45" s="1319"/>
      <c r="Z45" s="1319"/>
      <c r="AA45" s="1319"/>
      <c r="AB45" s="1319"/>
      <c r="AC45" s="1319"/>
      <c r="AD45" s="1319"/>
      <c r="AE45" s="1319"/>
      <c r="AF45" s="1838"/>
      <c r="AG45" s="2473"/>
      <c r="AH45" s="1858"/>
      <c r="AI45" s="2474" t="s">
        <v>955</v>
      </c>
      <c r="AJ45" s="2475"/>
      <c r="AK45" s="2475"/>
      <c r="AL45" s="2475"/>
      <c r="AM45" s="2475"/>
      <c r="AN45" s="2475"/>
      <c r="AO45" s="2475"/>
      <c r="AP45" s="2475"/>
      <c r="AQ45" s="2475"/>
      <c r="AR45" s="2475"/>
      <c r="AS45" s="2475"/>
      <c r="AT45" s="2475"/>
      <c r="AU45" s="2475"/>
      <c r="AV45" s="2475"/>
      <c r="AW45" s="2475"/>
      <c r="AX45" s="2475"/>
      <c r="AY45" s="2475"/>
      <c r="AZ45" s="2476"/>
      <c r="BA45" s="13" t="b">
        <v>0</v>
      </c>
    </row>
    <row r="46" spans="1:75" s="690" customFormat="1" ht="23.25" customHeight="1" x14ac:dyDescent="0.2">
      <c r="B46" s="1505" t="s">
        <v>74</v>
      </c>
      <c r="C46" s="1506"/>
      <c r="D46" s="1506"/>
      <c r="E46" s="1506"/>
      <c r="F46" s="1506"/>
      <c r="G46" s="1506"/>
      <c r="H46" s="1506"/>
      <c r="I46" s="1506"/>
      <c r="J46" s="1506"/>
      <c r="K46" s="1506"/>
      <c r="L46" s="1507"/>
      <c r="M46" s="1502" t="s">
        <v>68</v>
      </c>
      <c r="N46" s="1503"/>
      <c r="O46" s="1503"/>
      <c r="P46" s="1504"/>
      <c r="Q46" s="2477"/>
      <c r="R46" s="2478"/>
      <c r="S46" s="2478"/>
      <c r="T46" s="2478"/>
      <c r="U46" s="2478"/>
      <c r="V46" s="2478"/>
      <c r="W46" s="2478"/>
      <c r="X46" s="2478"/>
      <c r="Y46" s="2478"/>
      <c r="Z46" s="2478"/>
      <c r="AA46" s="2478"/>
      <c r="AB46" s="2478"/>
      <c r="AC46" s="2478"/>
      <c r="AD46" s="2478"/>
      <c r="AE46" s="2478"/>
      <c r="AF46" s="2479"/>
      <c r="AG46" s="1240" t="s">
        <v>69</v>
      </c>
      <c r="AH46" s="1241"/>
      <c r="AI46" s="1241"/>
      <c r="AJ46" s="1241"/>
      <c r="AK46" s="1241"/>
      <c r="AL46" s="1241"/>
      <c r="AM46" s="1241"/>
      <c r="AN46" s="1242"/>
      <c r="AO46" s="2480"/>
      <c r="AP46" s="2481"/>
      <c r="AQ46" s="2481"/>
      <c r="AR46" s="2481"/>
      <c r="AS46" s="2481"/>
      <c r="AT46" s="2481"/>
      <c r="AU46" s="2481"/>
      <c r="AV46" s="2481"/>
      <c r="AW46" s="2481"/>
      <c r="AX46" s="2481"/>
      <c r="AY46" s="2481"/>
      <c r="AZ46" s="2482"/>
    </row>
    <row r="47" spans="1:75" ht="16.5" customHeight="1" x14ac:dyDescent="0.2">
      <c r="B47" s="1505" t="s">
        <v>358</v>
      </c>
      <c r="C47" s="1506"/>
      <c r="D47" s="1506"/>
      <c r="E47" s="1506"/>
      <c r="F47" s="1506"/>
      <c r="G47" s="1506"/>
      <c r="H47" s="1506"/>
      <c r="I47" s="1506"/>
      <c r="J47" s="1506"/>
      <c r="K47" s="1506"/>
      <c r="L47" s="1507"/>
      <c r="M47" s="1514"/>
      <c r="N47" s="1515"/>
      <c r="O47" s="1515"/>
      <c r="P47" s="1515"/>
      <c r="Q47" s="1515"/>
      <c r="R47" s="1515"/>
      <c r="S47" s="1515"/>
      <c r="T47" s="1516"/>
      <c r="U47" s="1824" t="s">
        <v>71</v>
      </c>
      <c r="V47" s="1515"/>
      <c r="W47" s="1515"/>
      <c r="X47" s="1515"/>
      <c r="Y47" s="1515"/>
      <c r="Z47" s="1515"/>
      <c r="AA47" s="1515"/>
      <c r="AB47" s="1515"/>
      <c r="AC47" s="1515"/>
      <c r="AD47" s="1515"/>
      <c r="AE47" s="1515"/>
      <c r="AF47" s="1515"/>
      <c r="AG47" s="1515"/>
      <c r="AH47" s="1515"/>
      <c r="AI47" s="1515"/>
      <c r="AJ47" s="1515"/>
      <c r="AK47" s="1515"/>
      <c r="AL47" s="1515"/>
      <c r="AM47" s="1515"/>
      <c r="AN47" s="1515"/>
      <c r="AO47" s="1515"/>
      <c r="AP47" s="1515"/>
      <c r="AQ47" s="1515"/>
      <c r="AR47" s="1515"/>
      <c r="AS47" s="1515"/>
      <c r="AT47" s="1515"/>
      <c r="AU47" s="1515"/>
      <c r="AV47" s="1515"/>
      <c r="AW47" s="1515"/>
      <c r="AX47" s="1515"/>
      <c r="AY47" s="1515"/>
      <c r="AZ47" s="1825"/>
    </row>
    <row r="48" spans="1:75" ht="14.25" customHeight="1" x14ac:dyDescent="0.2">
      <c r="B48" s="1517"/>
      <c r="C48" s="1518"/>
      <c r="D48" s="1518"/>
      <c r="E48" s="1518"/>
      <c r="F48" s="1518"/>
      <c r="G48" s="1518"/>
      <c r="H48" s="1518"/>
      <c r="I48" s="1518"/>
      <c r="J48" s="1518"/>
      <c r="K48" s="1518"/>
      <c r="L48" s="1519"/>
      <c r="M48" s="1826" t="s">
        <v>70</v>
      </c>
      <c r="N48" s="1827"/>
      <c r="O48" s="1827"/>
      <c r="P48" s="1827"/>
      <c r="Q48" s="1827"/>
      <c r="R48" s="1827"/>
      <c r="S48" s="1827"/>
      <c r="T48" s="1828"/>
      <c r="U48" s="1510" t="s">
        <v>18</v>
      </c>
      <c r="V48" s="1511"/>
      <c r="W48" s="1511"/>
      <c r="X48" s="1511"/>
      <c r="Y48" s="1511"/>
      <c r="Z48" s="1511"/>
      <c r="AA48" s="1512"/>
      <c r="AB48" s="1512"/>
      <c r="AC48" s="1511" t="s">
        <v>19</v>
      </c>
      <c r="AD48" s="1511"/>
      <c r="AE48" s="1511"/>
      <c r="AF48" s="1511"/>
      <c r="AG48" s="1511"/>
      <c r="AH48" s="1511"/>
      <c r="AI48" s="1512"/>
      <c r="AJ48" s="1512"/>
      <c r="AK48" s="1511" t="s">
        <v>20</v>
      </c>
      <c r="AL48" s="1511"/>
      <c r="AM48" s="1511"/>
      <c r="AN48" s="1511"/>
      <c r="AO48" s="1511"/>
      <c r="AP48" s="1511"/>
      <c r="AQ48" s="1512"/>
      <c r="AR48" s="1512"/>
      <c r="AS48" s="1511" t="s">
        <v>23</v>
      </c>
      <c r="AT48" s="1511"/>
      <c r="AU48" s="1511"/>
      <c r="AV48" s="1511"/>
      <c r="AW48" s="1511"/>
      <c r="AX48" s="1511"/>
      <c r="AY48" s="1512"/>
      <c r="AZ48" s="1841"/>
    </row>
    <row r="49" spans="2:52" ht="18.75" customHeight="1" x14ac:dyDescent="0.2">
      <c r="B49" s="1517"/>
      <c r="C49" s="1518"/>
      <c r="D49" s="1518"/>
      <c r="E49" s="1518"/>
      <c r="F49" s="1518"/>
      <c r="G49" s="1518"/>
      <c r="H49" s="1518"/>
      <c r="I49" s="1518"/>
      <c r="J49" s="1518"/>
      <c r="K49" s="1518"/>
      <c r="L49" s="1519"/>
      <c r="M49" s="1479"/>
      <c r="N49" s="1480"/>
      <c r="O49" s="1481" t="s">
        <v>76</v>
      </c>
      <c r="P49" s="1481"/>
      <c r="Q49" s="1481"/>
      <c r="R49" s="1473" t="s">
        <v>75</v>
      </c>
      <c r="S49" s="1473"/>
      <c r="T49" s="1474"/>
      <c r="U49" s="1470">
        <f>IF(BA45=TRUE,O49%*#REF!,0)</f>
        <v>0</v>
      </c>
      <c r="V49" s="1243"/>
      <c r="W49" s="1243"/>
      <c r="X49" s="1243"/>
      <c r="Y49" s="1243"/>
      <c r="Z49" s="1243"/>
      <c r="AA49" s="1424"/>
      <c r="AB49" s="1424"/>
      <c r="AC49" s="1243">
        <f>IF(BA45=TRUE,O49%*#REF!,0)</f>
        <v>0</v>
      </c>
      <c r="AD49" s="1243"/>
      <c r="AE49" s="1243"/>
      <c r="AF49" s="1243"/>
      <c r="AG49" s="1243"/>
      <c r="AH49" s="1243"/>
      <c r="AI49" s="1424"/>
      <c r="AJ49" s="1424"/>
      <c r="AK49" s="1243">
        <f>IF(BA45=TRUE,O49%*#REF!,0)</f>
        <v>0</v>
      </c>
      <c r="AL49" s="1243"/>
      <c r="AM49" s="1243"/>
      <c r="AN49" s="1243"/>
      <c r="AO49" s="1243"/>
      <c r="AP49" s="1243"/>
      <c r="AQ49" s="1424"/>
      <c r="AR49" s="1424"/>
      <c r="AS49" s="1787">
        <f>SUM(U49:AR49)</f>
        <v>0</v>
      </c>
      <c r="AT49" s="1787"/>
      <c r="AU49" s="1787"/>
      <c r="AV49" s="1787"/>
      <c r="AW49" s="1787"/>
      <c r="AX49" s="1787"/>
      <c r="AY49" s="1785"/>
      <c r="AZ49" s="1786"/>
    </row>
    <row r="50" spans="2:52" ht="18.75" customHeight="1" x14ac:dyDescent="0.2">
      <c r="B50" s="1517"/>
      <c r="C50" s="1518"/>
      <c r="D50" s="1518"/>
      <c r="E50" s="1518"/>
      <c r="F50" s="1518"/>
      <c r="G50" s="1518"/>
      <c r="H50" s="1518"/>
      <c r="I50" s="1518"/>
      <c r="J50" s="1518"/>
      <c r="K50" s="1518"/>
      <c r="L50" s="1519"/>
      <c r="M50" s="1479"/>
      <c r="N50" s="1480"/>
      <c r="O50" s="1513"/>
      <c r="P50" s="1513"/>
      <c r="Q50" s="1513"/>
      <c r="R50" s="1473" t="s">
        <v>75</v>
      </c>
      <c r="S50" s="1473"/>
      <c r="T50" s="1474"/>
      <c r="U50" s="1470">
        <f>IF(BA45=TRUE,O50%*#REF!,0)</f>
        <v>0</v>
      </c>
      <c r="V50" s="1243"/>
      <c r="W50" s="1243"/>
      <c r="X50" s="1243"/>
      <c r="Y50" s="1243"/>
      <c r="Z50" s="1243"/>
      <c r="AA50" s="1424"/>
      <c r="AB50" s="1424"/>
      <c r="AC50" s="1243">
        <f>IF(BA45=TRUE,O50%*#REF!,0)</f>
        <v>0</v>
      </c>
      <c r="AD50" s="1243"/>
      <c r="AE50" s="1243"/>
      <c r="AF50" s="1243"/>
      <c r="AG50" s="1243"/>
      <c r="AH50" s="1243"/>
      <c r="AI50" s="1424"/>
      <c r="AJ50" s="1424"/>
      <c r="AK50" s="1243">
        <f>IF(BA45=TRUE,O50%*#REF!,0)</f>
        <v>0</v>
      </c>
      <c r="AL50" s="1243"/>
      <c r="AM50" s="1243"/>
      <c r="AN50" s="1243"/>
      <c r="AO50" s="1243"/>
      <c r="AP50" s="1243"/>
      <c r="AQ50" s="1424"/>
      <c r="AR50" s="1424"/>
      <c r="AS50" s="1787">
        <f>SUM(U50:AR50)</f>
        <v>0</v>
      </c>
      <c r="AT50" s="1787"/>
      <c r="AU50" s="1787"/>
      <c r="AV50" s="1787"/>
      <c r="AW50" s="1787"/>
      <c r="AX50" s="1787"/>
      <c r="AY50" s="1785"/>
      <c r="AZ50" s="1786"/>
    </row>
    <row r="51" spans="2:52" ht="18.75" customHeight="1" x14ac:dyDescent="0.2">
      <c r="B51" s="1517"/>
      <c r="C51" s="1518"/>
      <c r="D51" s="1518"/>
      <c r="E51" s="1518"/>
      <c r="F51" s="1518"/>
      <c r="G51" s="1518"/>
      <c r="H51" s="1518"/>
      <c r="I51" s="1518"/>
      <c r="J51" s="1518"/>
      <c r="K51" s="1518"/>
      <c r="L51" s="1519"/>
      <c r="M51" s="1479"/>
      <c r="N51" s="1480"/>
      <c r="O51" s="1513"/>
      <c r="P51" s="1513"/>
      <c r="Q51" s="1513"/>
      <c r="R51" s="1473" t="s">
        <v>75</v>
      </c>
      <c r="S51" s="1473"/>
      <c r="T51" s="1474"/>
      <c r="U51" s="1470">
        <f>IF(BA45=TRUE,O51%*#REF!,0)</f>
        <v>0</v>
      </c>
      <c r="V51" s="1243"/>
      <c r="W51" s="1243"/>
      <c r="X51" s="1243"/>
      <c r="Y51" s="1243"/>
      <c r="Z51" s="1243"/>
      <c r="AA51" s="1424"/>
      <c r="AB51" s="1424"/>
      <c r="AC51" s="1243">
        <f>IF(BA45=TRUE,O51%*#REF!,0)</f>
        <v>0</v>
      </c>
      <c r="AD51" s="1243"/>
      <c r="AE51" s="1243"/>
      <c r="AF51" s="1243"/>
      <c r="AG51" s="1243"/>
      <c r="AH51" s="1243"/>
      <c r="AI51" s="1424"/>
      <c r="AJ51" s="1424"/>
      <c r="AK51" s="1243">
        <f>IF(BA45=TRUE,O51%*#REF!,0)</f>
        <v>0</v>
      </c>
      <c r="AL51" s="1243"/>
      <c r="AM51" s="1243"/>
      <c r="AN51" s="1243"/>
      <c r="AO51" s="1243"/>
      <c r="AP51" s="1243"/>
      <c r="AQ51" s="1424"/>
      <c r="AR51" s="1424"/>
      <c r="AS51" s="1787">
        <f>SUM(U51:AR51)</f>
        <v>0</v>
      </c>
      <c r="AT51" s="1787"/>
      <c r="AU51" s="1787"/>
      <c r="AV51" s="1787"/>
      <c r="AW51" s="1787"/>
      <c r="AX51" s="1787"/>
      <c r="AY51" s="1785"/>
      <c r="AZ51" s="1786"/>
    </row>
    <row r="52" spans="2:52" ht="18.75" customHeight="1" x14ac:dyDescent="0.2">
      <c r="B52" s="1517"/>
      <c r="C52" s="1518"/>
      <c r="D52" s="1518"/>
      <c r="E52" s="1518"/>
      <c r="F52" s="1518"/>
      <c r="G52" s="1518"/>
      <c r="H52" s="1518"/>
      <c r="I52" s="1518"/>
      <c r="J52" s="1518"/>
      <c r="K52" s="1518"/>
      <c r="L52" s="1519"/>
      <c r="M52" s="1479"/>
      <c r="N52" s="1480"/>
      <c r="O52" s="1513"/>
      <c r="P52" s="1513"/>
      <c r="Q52" s="1513"/>
      <c r="R52" s="1473" t="s">
        <v>75</v>
      </c>
      <c r="S52" s="1473"/>
      <c r="T52" s="1474"/>
      <c r="U52" s="1470">
        <f>IF(BA45=TRUE,O52%*#REF!,0)</f>
        <v>0</v>
      </c>
      <c r="V52" s="1243"/>
      <c r="W52" s="1243"/>
      <c r="X52" s="1243"/>
      <c r="Y52" s="1243"/>
      <c r="Z52" s="1243"/>
      <c r="AA52" s="1424"/>
      <c r="AB52" s="1424"/>
      <c r="AC52" s="1243">
        <f>IF(BA45=TRUE,O52%*#REF!,0)</f>
        <v>0</v>
      </c>
      <c r="AD52" s="1243"/>
      <c r="AE52" s="1243"/>
      <c r="AF52" s="1243"/>
      <c r="AG52" s="1243"/>
      <c r="AH52" s="1243"/>
      <c r="AI52" s="1424"/>
      <c r="AJ52" s="1424"/>
      <c r="AK52" s="1243">
        <f>IF(BA45=TRUE,O52%*#REF!,0)</f>
        <v>0</v>
      </c>
      <c r="AL52" s="1243"/>
      <c r="AM52" s="1243"/>
      <c r="AN52" s="1243"/>
      <c r="AO52" s="1243"/>
      <c r="AP52" s="1243"/>
      <c r="AQ52" s="1424"/>
      <c r="AR52" s="1424"/>
      <c r="AS52" s="1787">
        <f>SUM(U52:AR52)</f>
        <v>0</v>
      </c>
      <c r="AT52" s="1787"/>
      <c r="AU52" s="1787"/>
      <c r="AV52" s="1787"/>
      <c r="AW52" s="1787"/>
      <c r="AX52" s="1787"/>
      <c r="AY52" s="1785"/>
      <c r="AZ52" s="1786"/>
    </row>
    <row r="53" spans="2:52" ht="18.75" customHeight="1" x14ac:dyDescent="0.2">
      <c r="B53" s="1520"/>
      <c r="C53" s="1521"/>
      <c r="D53" s="1521"/>
      <c r="E53" s="1521"/>
      <c r="F53" s="1521"/>
      <c r="G53" s="1521"/>
      <c r="H53" s="1521"/>
      <c r="I53" s="1521"/>
      <c r="J53" s="1521"/>
      <c r="K53" s="1521"/>
      <c r="L53" s="1522"/>
      <c r="M53" s="1479"/>
      <c r="N53" s="1480"/>
      <c r="O53" s="1481" t="s">
        <v>77</v>
      </c>
      <c r="P53" s="1481"/>
      <c r="Q53" s="1481"/>
      <c r="R53" s="1473" t="s">
        <v>75</v>
      </c>
      <c r="S53" s="1473"/>
      <c r="T53" s="1474"/>
      <c r="U53" s="1483" t="str">
        <f>IF(BA45=TRUE,"0,00","")</f>
        <v/>
      </c>
      <c r="V53" s="1423"/>
      <c r="W53" s="1423"/>
      <c r="X53" s="1423"/>
      <c r="Y53" s="1423"/>
      <c r="Z53" s="1423"/>
      <c r="AA53" s="1482"/>
      <c r="AB53" s="1482"/>
      <c r="AC53" s="1423" t="str">
        <f>IF(BA45=TRUE,"0,00","")</f>
        <v/>
      </c>
      <c r="AD53" s="1423"/>
      <c r="AE53" s="1423"/>
      <c r="AF53" s="1423"/>
      <c r="AG53" s="1423"/>
      <c r="AH53" s="1423"/>
      <c r="AI53" s="1482"/>
      <c r="AJ53" s="1482"/>
      <c r="AK53" s="1423" t="str">
        <f>IF(BA45=TRUE,"0,00","")</f>
        <v/>
      </c>
      <c r="AL53" s="1423"/>
      <c r="AM53" s="1423"/>
      <c r="AN53" s="1423"/>
      <c r="AO53" s="1423"/>
      <c r="AP53" s="1423"/>
      <c r="AQ53" s="1482"/>
      <c r="AR53" s="1482"/>
      <c r="AS53" s="1790" t="str">
        <f>IF(BA45=TRUE,"0,00","")</f>
        <v/>
      </c>
      <c r="AT53" s="1790"/>
      <c r="AU53" s="1790"/>
      <c r="AV53" s="1790"/>
      <c r="AW53" s="1790"/>
      <c r="AX53" s="1790"/>
      <c r="AY53" s="1788"/>
      <c r="AZ53" s="1789"/>
    </row>
    <row r="54" spans="2:52" ht="18.75" customHeight="1" x14ac:dyDescent="0.2">
      <c r="B54" s="1496" t="s">
        <v>850</v>
      </c>
      <c r="C54" s="1158"/>
      <c r="D54" s="1158"/>
      <c r="E54" s="1158"/>
      <c r="F54" s="1158"/>
      <c r="G54" s="1158"/>
      <c r="H54" s="1158"/>
      <c r="I54" s="1158"/>
      <c r="J54" s="1158"/>
      <c r="K54" s="1158"/>
      <c r="L54" s="2144"/>
      <c r="M54" s="2491" t="s">
        <v>327</v>
      </c>
      <c r="N54" s="2492"/>
      <c r="O54" s="2492"/>
      <c r="P54" s="2492"/>
      <c r="Q54" s="2492"/>
      <c r="R54" s="2492"/>
      <c r="S54" s="2492"/>
      <c r="T54" s="2492"/>
      <c r="U54" s="2492"/>
      <c r="V54" s="2492"/>
      <c r="W54" s="2492"/>
      <c r="X54" s="2492"/>
      <c r="Y54" s="2492"/>
      <c r="Z54" s="2492"/>
      <c r="AA54" s="2492"/>
      <c r="AB54" s="2492"/>
      <c r="AC54" s="2492"/>
      <c r="AD54" s="2492"/>
      <c r="AE54" s="2492"/>
      <c r="AF54" s="2493"/>
      <c r="AG54" s="2486" t="s">
        <v>326</v>
      </c>
      <c r="AH54" s="2487"/>
      <c r="AI54" s="2487"/>
      <c r="AJ54" s="2487"/>
      <c r="AK54" s="2487"/>
      <c r="AL54" s="2487"/>
      <c r="AM54" s="2487"/>
      <c r="AN54" s="2487"/>
      <c r="AO54" s="2487"/>
      <c r="AP54" s="2487"/>
      <c r="AQ54" s="2487"/>
      <c r="AR54" s="2487"/>
      <c r="AS54" s="2487"/>
      <c r="AT54" s="2487"/>
      <c r="AU54" s="2487"/>
      <c r="AV54" s="2487"/>
      <c r="AW54" s="2487"/>
      <c r="AX54" s="2488"/>
      <c r="AY54" s="2489"/>
      <c r="AZ54" s="2490"/>
    </row>
    <row r="55" spans="2:52" ht="18.75" customHeight="1" x14ac:dyDescent="0.2">
      <c r="B55" s="2460" t="s">
        <v>851</v>
      </c>
      <c r="C55" s="2461"/>
      <c r="D55" s="2461"/>
      <c r="E55" s="2461"/>
      <c r="F55" s="2461"/>
      <c r="G55" s="2461"/>
      <c r="H55" s="2461"/>
      <c r="I55" s="2461"/>
      <c r="J55" s="2461"/>
      <c r="K55" s="2461"/>
      <c r="L55" s="2461"/>
      <c r="M55" s="2462" t="s">
        <v>86</v>
      </c>
      <c r="N55" s="2463"/>
      <c r="O55" s="2463"/>
      <c r="P55" s="2463"/>
      <c r="Q55" s="2463"/>
      <c r="R55" s="2463"/>
      <c r="S55" s="2463"/>
      <c r="T55" s="2463"/>
      <c r="U55" s="2464"/>
      <c r="V55" s="2465"/>
      <c r="W55" s="2466"/>
      <c r="X55" s="2467"/>
      <c r="Y55" s="2468" t="s">
        <v>88</v>
      </c>
      <c r="Z55" s="2415"/>
      <c r="AA55" s="2415" t="s">
        <v>11</v>
      </c>
      <c r="AB55" s="2415"/>
      <c r="AC55" s="2416">
        <v>5</v>
      </c>
      <c r="AD55" s="2416"/>
      <c r="AE55" s="2417" t="s">
        <v>88</v>
      </c>
      <c r="AF55" s="2418"/>
      <c r="AG55" s="2419" t="s">
        <v>849</v>
      </c>
      <c r="AH55" s="2419"/>
      <c r="AI55" s="2419"/>
      <c r="AJ55" s="2419"/>
      <c r="AK55" s="2419"/>
      <c r="AL55" s="2419"/>
      <c r="AM55" s="2420"/>
      <c r="AN55" s="2421"/>
      <c r="AO55" s="2422"/>
      <c r="AP55" s="2422"/>
      <c r="AQ55" s="2483"/>
      <c r="AR55" s="2484"/>
      <c r="AS55" s="2484"/>
      <c r="AT55" s="2484"/>
      <c r="AU55" s="2484"/>
      <c r="AV55" s="2484"/>
      <c r="AW55" s="2484"/>
      <c r="AX55" s="2484"/>
      <c r="AY55" s="2484"/>
      <c r="AZ55" s="2485"/>
    </row>
    <row r="56" spans="2:52" ht="18.75" customHeight="1" thickBot="1" x14ac:dyDescent="0.25">
      <c r="B56" s="1484"/>
      <c r="C56" s="1485"/>
      <c r="D56" s="1485"/>
      <c r="E56" s="1485"/>
      <c r="F56" s="1485"/>
      <c r="G56" s="1485"/>
      <c r="H56" s="1485"/>
      <c r="I56" s="1485"/>
      <c r="J56" s="1485"/>
      <c r="K56" s="1485"/>
      <c r="L56" s="2449"/>
      <c r="M56" s="2450" t="s">
        <v>87</v>
      </c>
      <c r="N56" s="2451"/>
      <c r="O56" s="2451"/>
      <c r="P56" s="2451"/>
      <c r="Q56" s="2451"/>
      <c r="R56" s="2451"/>
      <c r="S56" s="2451"/>
      <c r="T56" s="2451"/>
      <c r="U56" s="2452"/>
      <c r="V56" s="2453"/>
      <c r="W56" s="2454"/>
      <c r="X56" s="2455"/>
      <c r="Y56" s="2456" t="s">
        <v>88</v>
      </c>
      <c r="Z56" s="2457"/>
      <c r="AA56" s="1495"/>
      <c r="AB56" s="1495"/>
      <c r="AC56" s="1495"/>
      <c r="AD56" s="1495"/>
      <c r="AE56" s="1495"/>
      <c r="AF56" s="2458"/>
      <c r="AG56" s="2459" t="s">
        <v>89</v>
      </c>
      <c r="AH56" s="2459"/>
      <c r="AI56" s="2459"/>
      <c r="AJ56" s="2459"/>
      <c r="AK56" s="2459"/>
      <c r="AL56" s="2459"/>
      <c r="AM56" s="1798"/>
      <c r="AN56" s="1803"/>
      <c r="AO56" s="1804"/>
      <c r="AP56" s="1805"/>
      <c r="AQ56" s="1794" t="s">
        <v>90</v>
      </c>
      <c r="AR56" s="1795"/>
      <c r="AS56" s="1795"/>
      <c r="AT56" s="1791"/>
      <c r="AU56" s="1792"/>
      <c r="AV56" s="1793"/>
      <c r="AW56" s="1794" t="s">
        <v>62</v>
      </c>
      <c r="AX56" s="1795"/>
      <c r="AY56" s="1795"/>
      <c r="AZ56" s="1796"/>
    </row>
    <row r="57" spans="2:52" x14ac:dyDescent="0.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row>
  </sheetData>
  <sheetProtection algorithmName="SHA-512" hashValue="4lAy4OfPs5WJMIoJqqmScfvlTRmdtgHWDERutKymlEcsaFfTeXQ0NblIk8ngnIeMKRWCmK4l3UBeULpBxdfCNA==" saltValue="4i/4XHWzJyiFr8IkRhvkWg==" spinCount="100000" sheet="1" objects="1" scenarios="1" selectLockedCells="1"/>
  <mergeCells count="331">
    <mergeCell ref="AR33:AU33"/>
    <mergeCell ref="O31:X31"/>
    <mergeCell ref="Y31:Z31"/>
    <mergeCell ref="AA31:AQ31"/>
    <mergeCell ref="M32:N32"/>
    <mergeCell ref="AV33:AY33"/>
    <mergeCell ref="AG2:AM2"/>
    <mergeCell ref="AN2:AO2"/>
    <mergeCell ref="AG35:AM35"/>
    <mergeCell ref="AN35:AO35"/>
    <mergeCell ref="B35:AF35"/>
    <mergeCell ref="B2:AF2"/>
    <mergeCell ref="B29:L29"/>
    <mergeCell ref="M29:N29"/>
    <mergeCell ref="O29:AJ29"/>
    <mergeCell ref="AK29:AZ29"/>
    <mergeCell ref="B18:L23"/>
    <mergeCell ref="Y21:AB21"/>
    <mergeCell ref="M21:X21"/>
    <mergeCell ref="AR31:AU31"/>
    <mergeCell ref="AV31:AY31"/>
    <mergeCell ref="B30:L30"/>
    <mergeCell ref="B31:L31"/>
    <mergeCell ref="AW27:AZ27"/>
    <mergeCell ref="M20:X20"/>
    <mergeCell ref="Y20:AB20"/>
    <mergeCell ref="AG20:AR20"/>
    <mergeCell ref="AS20:AV20"/>
    <mergeCell ref="AW20:AY20"/>
    <mergeCell ref="AS28:AV28"/>
    <mergeCell ref="AW28:AZ28"/>
    <mergeCell ref="AS27:AV27"/>
    <mergeCell ref="AS21:AV21"/>
    <mergeCell ref="AW21:AY21"/>
    <mergeCell ref="AC21:AF21"/>
    <mergeCell ref="AS22:AT22"/>
    <mergeCell ref="AU22:AW22"/>
    <mergeCell ref="AX22:AZ22"/>
    <mergeCell ref="M23:AD23"/>
    <mergeCell ref="AG28:AJ28"/>
    <mergeCell ref="AK28:AN28"/>
    <mergeCell ref="M22:AD22"/>
    <mergeCell ref="AF22:AH22"/>
    <mergeCell ref="AI22:AJ22"/>
    <mergeCell ref="AK22:AM22"/>
    <mergeCell ref="AN22:AO22"/>
    <mergeCell ref="AP22:AR22"/>
    <mergeCell ref="AW43:AZ43"/>
    <mergeCell ref="B15:L15"/>
    <mergeCell ref="M15:N15"/>
    <mergeCell ref="O15:AV15"/>
    <mergeCell ref="AW15:AZ15"/>
    <mergeCell ref="M16:N16"/>
    <mergeCell ref="O16:Y16"/>
    <mergeCell ref="Z16:AA16"/>
    <mergeCell ref="AB16:AL16"/>
    <mergeCell ref="M41:N41"/>
    <mergeCell ref="O41:AV41"/>
    <mergeCell ref="AW41:AZ41"/>
    <mergeCell ref="AG39:AN39"/>
    <mergeCell ref="M39:AF39"/>
    <mergeCell ref="AO39:AV39"/>
    <mergeCell ref="M30:N30"/>
    <mergeCell ref="O30:AJ30"/>
    <mergeCell ref="M31:N31"/>
    <mergeCell ref="B32:L33"/>
    <mergeCell ref="AD33:AQ33"/>
    <mergeCell ref="AB33:AC33"/>
    <mergeCell ref="AB32:AC32"/>
    <mergeCell ref="O32:AA32"/>
    <mergeCell ref="M33:AA33"/>
    <mergeCell ref="O40:AV40"/>
    <mergeCell ref="AW40:AZ40"/>
    <mergeCell ref="AS37:AV37"/>
    <mergeCell ref="B37:L37"/>
    <mergeCell ref="M37:AR37"/>
    <mergeCell ref="AW37:AZ37"/>
    <mergeCell ref="M42:N42"/>
    <mergeCell ref="O42:AV42"/>
    <mergeCell ref="AW42:AZ42"/>
    <mergeCell ref="B38:L42"/>
    <mergeCell ref="Z4:AZ4"/>
    <mergeCell ref="B5:L5"/>
    <mergeCell ref="M5:X5"/>
    <mergeCell ref="AC19:AE19"/>
    <mergeCell ref="AC20:AE20"/>
    <mergeCell ref="M19:X19"/>
    <mergeCell ref="Y19:AB19"/>
    <mergeCell ref="AG19:AR19"/>
    <mergeCell ref="AS19:AV19"/>
    <mergeCell ref="M18:R18"/>
    <mergeCell ref="S18:X18"/>
    <mergeCell ref="Y18:AA18"/>
    <mergeCell ref="AB18:AZ18"/>
    <mergeCell ref="B6:L6"/>
    <mergeCell ref="M6:X6"/>
    <mergeCell ref="M14:N14"/>
    <mergeCell ref="B17:L17"/>
    <mergeCell ref="M17:R17"/>
    <mergeCell ref="B16:L16"/>
    <mergeCell ref="B9:L9"/>
    <mergeCell ref="M9:N9"/>
    <mergeCell ref="M10:N10"/>
    <mergeCell ref="AM16:AN16"/>
    <mergeCell ref="AW16:AZ16"/>
    <mergeCell ref="B3:P3"/>
    <mergeCell ref="R3:X3"/>
    <mergeCell ref="Y3:AR3"/>
    <mergeCell ref="AX3:AZ3"/>
    <mergeCell ref="AW19:AY19"/>
    <mergeCell ref="B1:AV1"/>
    <mergeCell ref="AQ2:AW2"/>
    <mergeCell ref="AX2:AY2"/>
    <mergeCell ref="AS12:AV12"/>
    <mergeCell ref="AG12:AR12"/>
    <mergeCell ref="M12:X12"/>
    <mergeCell ref="Y12:AB12"/>
    <mergeCell ref="AC12:AD12"/>
    <mergeCell ref="AE12:AF12"/>
    <mergeCell ref="B10:L14"/>
    <mergeCell ref="O9:AA9"/>
    <mergeCell ref="AB9:AF9"/>
    <mergeCell ref="AI9:AV9"/>
    <mergeCell ref="AW9:AZ9"/>
    <mergeCell ref="O10:AV10"/>
    <mergeCell ref="AW10:AZ10"/>
    <mergeCell ref="O14:AV14"/>
    <mergeCell ref="B4:L4"/>
    <mergeCell ref="M4:X4"/>
    <mergeCell ref="Y5:Z5"/>
    <mergeCell ref="AB5:AE5"/>
    <mergeCell ref="AG5:AZ5"/>
    <mergeCell ref="AW14:AZ14"/>
    <mergeCell ref="Z6:AK6"/>
    <mergeCell ref="AM6:AN6"/>
    <mergeCell ref="AP6:AZ6"/>
    <mergeCell ref="S17:AE17"/>
    <mergeCell ref="AG7:AK7"/>
    <mergeCell ref="AL7:AY7"/>
    <mergeCell ref="AG17:AK17"/>
    <mergeCell ref="AL17:AY17"/>
    <mergeCell ref="AB8:AZ8"/>
    <mergeCell ref="AG9:AH9"/>
    <mergeCell ref="AG11:AH11"/>
    <mergeCell ref="AI11:AJ11"/>
    <mergeCell ref="AK11:AM11"/>
    <mergeCell ref="AN11:AO11"/>
    <mergeCell ref="AP11:AY11"/>
    <mergeCell ref="AO16:AV16"/>
    <mergeCell ref="M13:X13"/>
    <mergeCell ref="Y13:AB13"/>
    <mergeCell ref="AC13:AE13"/>
    <mergeCell ref="AG13:AR13"/>
    <mergeCell ref="B7:L7"/>
    <mergeCell ref="M7:R7"/>
    <mergeCell ref="S7:AE7"/>
    <mergeCell ref="AW12:AY12"/>
    <mergeCell ref="B43:L43"/>
    <mergeCell ref="M43:N43"/>
    <mergeCell ref="B36:P36"/>
    <mergeCell ref="R36:X36"/>
    <mergeCell ref="Y36:AR36"/>
    <mergeCell ref="AX36:AZ36"/>
    <mergeCell ref="B34:AV34"/>
    <mergeCell ref="AQ35:AW35"/>
    <mergeCell ref="AX35:AY35"/>
    <mergeCell ref="AN24:AZ24"/>
    <mergeCell ref="B25:L25"/>
    <mergeCell ref="M25:X25"/>
    <mergeCell ref="Y25:AK25"/>
    <mergeCell ref="AL25:AZ25"/>
    <mergeCell ref="B26:L26"/>
    <mergeCell ref="Y27:AB27"/>
    <mergeCell ref="AC28:AF28"/>
    <mergeCell ref="AO28:AR28"/>
    <mergeCell ref="AG27:AJ27"/>
    <mergeCell ref="AK27:AN27"/>
    <mergeCell ref="B28:L28"/>
    <mergeCell ref="AF23:AH23"/>
    <mergeCell ref="AI23:AJ23"/>
    <mergeCell ref="AK23:AM23"/>
    <mergeCell ref="AN23:AO23"/>
    <mergeCell ref="AP23:AR23"/>
    <mergeCell ref="AS23:AT23"/>
    <mergeCell ref="AU23:AW23"/>
    <mergeCell ref="AX23:AZ23"/>
    <mergeCell ref="M26:AZ26"/>
    <mergeCell ref="B24:L24"/>
    <mergeCell ref="M24:N24"/>
    <mergeCell ref="O24:X24"/>
    <mergeCell ref="Y24:Z24"/>
    <mergeCell ref="AA24:AK24"/>
    <mergeCell ref="AL24:AM24"/>
    <mergeCell ref="M28:P28"/>
    <mergeCell ref="Q28:T28"/>
    <mergeCell ref="U28:X28"/>
    <mergeCell ref="Y28:AB28"/>
    <mergeCell ref="B27:L27"/>
    <mergeCell ref="M27:P27"/>
    <mergeCell ref="Q27:T27"/>
    <mergeCell ref="U27:X27"/>
    <mergeCell ref="AQ55:AZ55"/>
    <mergeCell ref="AG54:AX54"/>
    <mergeCell ref="AY54:AZ54"/>
    <mergeCell ref="M54:AF54"/>
    <mergeCell ref="AA51:AB51"/>
    <mergeCell ref="AK49:AP49"/>
    <mergeCell ref="AQ49:AR49"/>
    <mergeCell ref="AS49:AX49"/>
    <mergeCell ref="AY49:AZ49"/>
    <mergeCell ref="M50:N50"/>
    <mergeCell ref="O50:Q50"/>
    <mergeCell ref="R50:T50"/>
    <mergeCell ref="U50:Z50"/>
    <mergeCell ref="AA50:AB50"/>
    <mergeCell ref="AC50:AH50"/>
    <mergeCell ref="AC51:AH51"/>
    <mergeCell ref="AI51:AJ51"/>
    <mergeCell ref="AK51:AP51"/>
    <mergeCell ref="AQ51:AR51"/>
    <mergeCell ref="AS51:AX51"/>
    <mergeCell ref="AY51:AZ51"/>
    <mergeCell ref="AI50:AJ50"/>
    <mergeCell ref="AK50:AP50"/>
    <mergeCell ref="AQ50:AR50"/>
    <mergeCell ref="B45:L45"/>
    <mergeCell ref="M45:N45"/>
    <mergeCell ref="O45:AF45"/>
    <mergeCell ref="AG45:AH45"/>
    <mergeCell ref="AI45:AZ45"/>
    <mergeCell ref="B46:L46"/>
    <mergeCell ref="M46:P46"/>
    <mergeCell ref="Q46:AF46"/>
    <mergeCell ref="AG46:AN46"/>
    <mergeCell ref="AO46:AZ46"/>
    <mergeCell ref="B47:L47"/>
    <mergeCell ref="M47:T47"/>
    <mergeCell ref="U47:AZ47"/>
    <mergeCell ref="B48:L53"/>
    <mergeCell ref="M48:T48"/>
    <mergeCell ref="U48:Z48"/>
    <mergeCell ref="AA48:AB48"/>
    <mergeCell ref="AC48:AH48"/>
    <mergeCell ref="AI48:AJ48"/>
    <mergeCell ref="AK48:AP48"/>
    <mergeCell ref="AQ48:AR48"/>
    <mergeCell ref="AS48:AX48"/>
    <mergeCell ref="AY48:AZ48"/>
    <mergeCell ref="M49:N49"/>
    <mergeCell ref="O49:Q49"/>
    <mergeCell ref="R49:T49"/>
    <mergeCell ref="U49:Z49"/>
    <mergeCell ref="AA49:AB49"/>
    <mergeCell ref="AC49:AH49"/>
    <mergeCell ref="AI49:AJ49"/>
    <mergeCell ref="M51:N51"/>
    <mergeCell ref="O51:Q51"/>
    <mergeCell ref="R51:T51"/>
    <mergeCell ref="U51:Z51"/>
    <mergeCell ref="AQ56:AS56"/>
    <mergeCell ref="AT56:AV56"/>
    <mergeCell ref="AW56:AZ56"/>
    <mergeCell ref="M8:R8"/>
    <mergeCell ref="S8:X8"/>
    <mergeCell ref="Y8:AA8"/>
    <mergeCell ref="B8:L8"/>
    <mergeCell ref="B56:L56"/>
    <mergeCell ref="M56:U56"/>
    <mergeCell ref="V56:X56"/>
    <mergeCell ref="Y56:Z56"/>
    <mergeCell ref="AA56:AF56"/>
    <mergeCell ref="AG56:AM56"/>
    <mergeCell ref="AN56:AP56"/>
    <mergeCell ref="B55:L55"/>
    <mergeCell ref="M55:U55"/>
    <mergeCell ref="V55:X55"/>
    <mergeCell ref="Y55:Z55"/>
    <mergeCell ref="AC53:AH53"/>
    <mergeCell ref="AI53:AJ53"/>
    <mergeCell ref="AK53:AP53"/>
    <mergeCell ref="AQ53:AR53"/>
    <mergeCell ref="AS53:AX53"/>
    <mergeCell ref="AS13:AV13"/>
    <mergeCell ref="AW13:AY13"/>
    <mergeCell ref="U53:Z53"/>
    <mergeCell ref="AA53:AB53"/>
    <mergeCell ref="M11:N11"/>
    <mergeCell ref="O11:X11"/>
    <mergeCell ref="AA11:AB11"/>
    <mergeCell ref="Y11:Z11"/>
    <mergeCell ref="AC11:AD11"/>
    <mergeCell ref="AE11:AF11"/>
    <mergeCell ref="AG21:AR21"/>
    <mergeCell ref="M52:N52"/>
    <mergeCell ref="O52:Q52"/>
    <mergeCell ref="R52:T52"/>
    <mergeCell ref="U52:Z52"/>
    <mergeCell ref="AA52:AB52"/>
    <mergeCell ref="AO27:AR27"/>
    <mergeCell ref="AC27:AF27"/>
    <mergeCell ref="M38:N38"/>
    <mergeCell ref="O38:AV38"/>
    <mergeCell ref="O43:AV43"/>
    <mergeCell ref="AR32:AZ32"/>
    <mergeCell ref="AD32:AQ32"/>
    <mergeCell ref="AW38:AZ38"/>
    <mergeCell ref="M40:N40"/>
    <mergeCell ref="AS3:AV3"/>
    <mergeCell ref="AS36:AV36"/>
    <mergeCell ref="M44:Y44"/>
    <mergeCell ref="Z44:AV44"/>
    <mergeCell ref="B44:L44"/>
    <mergeCell ref="AW44:AZ44"/>
    <mergeCell ref="AA55:AB55"/>
    <mergeCell ref="AC55:AD55"/>
    <mergeCell ref="AE55:AF55"/>
    <mergeCell ref="AG55:AM55"/>
    <mergeCell ref="AN55:AP55"/>
    <mergeCell ref="B54:L54"/>
    <mergeCell ref="AY53:AZ53"/>
    <mergeCell ref="AI52:AJ52"/>
    <mergeCell ref="AS50:AX50"/>
    <mergeCell ref="AY50:AZ50"/>
    <mergeCell ref="AK52:AP52"/>
    <mergeCell ref="AQ52:AR52"/>
    <mergeCell ref="AS52:AX52"/>
    <mergeCell ref="AY52:AZ52"/>
    <mergeCell ref="AC52:AH52"/>
    <mergeCell ref="M53:N53"/>
    <mergeCell ref="O53:Q53"/>
    <mergeCell ref="R53:T53"/>
  </mergeCells>
  <dataValidations count="42">
    <dataValidation type="whole" operator="lessThanOrEqual" allowBlank="1" showErrorMessage="1" sqref="BD7:BO11 BD38:BO42 BD18:BO18 BD14:BO14 BD29:BO29">
      <formula1>20</formula1>
    </dataValidation>
    <dataValidation type="textLength" allowBlank="1" showInputMessage="1" showErrorMessage="1" promptTitle="Angabe EZE" prompt="Hier bitte die Typbezeichnung der EZE eingeben!" sqref="AZ7 AZ17">
      <formula1>0</formula1>
      <formula2>20</formula2>
    </dataValidation>
    <dataValidation type="textLength" allowBlank="1" showInputMessage="1" showErrorMessage="1" promptTitle="Angabe EZE" prompt="Hier bitte den Hersteller der EZE eingeben!" sqref="AF7 AF17">
      <formula1>0</formula1>
      <formula2>20</formula2>
    </dataValidation>
    <dataValidation allowBlank="1" showErrorMessage="1" promptTitle="Nummer letzte EZE vom Datenblatt" prompt="Jeder einspeisende Wechselrichter wird als eine EZE betrachtet!_x000a_Bitte die Nummer des letzten Wechselrichters auf diesem Datenblatt als ganze Zahl (max. 99) eingeben!" sqref="AX2:AY2 AN2:AO2 AX35:AY35 AN35:AO35"/>
    <dataValidation type="decimal" operator="lessThan" allowBlank="1" showInputMessage="1" showErrorMessage="1" promptTitle="Angabe Netzrückwirkungen" prompt="Hier bitte den Flickerkoeffizienten der Erzeugungseinheit bei Netzimpedanzwinkel 85° aus dem Einheiten-Zertifikat eingeben!" sqref="AU23:AW23">
      <formula1>100</formula1>
    </dataValidation>
    <dataValidation type="decimal" operator="lessThan" allowBlank="1" showInputMessage="1" showErrorMessage="1" promptTitle="Angabe Netzrückwirkungen" prompt="Hier bitte den Flickerkoeffizienten der Erzeugungseinheit bei Netzimpedanzwinkel 70° aus dem Einheiten-Zertifikat eingeben!" sqref="AP23:AR23">
      <formula1>100</formula1>
    </dataValidation>
    <dataValidation type="decimal" allowBlank="1" showInputMessage="1" showErrorMessage="1" promptTitle="Angabe Netzrückwirkungen" prompt="Hier bitte den Flickerkoeffizienten der Erzeugungseinheit bei Netzimpedanzwinkel 50° aus dem Einheiten-Zertifikat eingeben!" sqref="AK23:AM23">
      <formula1>0</formula1>
      <formula2>100</formula2>
    </dataValidation>
    <dataValidation type="decimal" allowBlank="1" showInputMessage="1" showErrorMessage="1" promptTitle="Angabe Netzrückwirkungen" prompt="Hier bitte den Flickerkoeffizienten der Erzeugungseinheit bei Netzimpedanzwinkel 30° aus dem Einheiten-Zertifikat eingeben!" sqref="AF23:AH23">
      <formula1>0</formula1>
      <formula2>100</formula2>
    </dataValidation>
    <dataValidation type="list" allowBlank="1" showInputMessage="1" showErrorMessage="1" promptTitle="Angabe Wandlermessung" prompt="Hier bitte den sekundären Wandlernennstrom auswählen!" sqref="AC55:AD55">
      <formula1>"1,5"</formula1>
    </dataValidation>
    <dataValidation type="list" allowBlank="1" showInputMessage="1" showErrorMessage="1" promptTitle="Angabe SH-Schalter" prompt="Hier bitte die Nennstromstärke auswählen!" sqref="AT56">
      <formula1>"16,20,25,35,50,63"</formula1>
    </dataValidation>
    <dataValidation type="list" allowBlank="1" showInputMessage="1" showErrorMessage="1" promptTitle="Angabe SH-Schalter" prompt="Hier bitte die Anzahl der SH-Schalter auswählen!_x000a_(1 für einphasige Einspeisung,_x000a_3 für mehrphasige Einspeisung) " sqref="AN56:AP56">
      <formula1>"1,3"</formula1>
    </dataValidation>
    <dataValidation type="list" allowBlank="1" showInputMessage="1" showErrorMessage="1" promptTitle="Angabe Zählertyp" prompt="Hier bitte den Zählertyp der EZS eingeben!_x000a_WS-Wechselstromzähler _x000a_DS-Drehstromzähler_x000a_LGZ-Lastgangzähler_x000a_2RZ-2-Richtungszähler" sqref="AN55:AP55">
      <formula1>"WS,DS,LGZ,2RZ"</formula1>
    </dataValidation>
    <dataValidation type="whole" allowBlank="1" showInputMessage="1" showErrorMessage="1" promptTitle="Reduzierung Einspeiseleistung" prompt="Hier bitte den Reduktionswert eingeben! (üblich sind als Zwischenschritt 60 % und 30 %) " sqref="O50:Q52">
      <formula1>0</formula1>
      <formula2>100</formula2>
    </dataValidation>
    <dataValidation type="textLength" allowBlank="1" showInputMessage="1" showErrorMessage="1" promptTitle="Reduzierung Einspeiseleistung" prompt="Hier bitte das Ansteuerverfahren zur Einspeisereduzierung eingeben!" sqref="AO46:AZ46">
      <formula1>0</formula1>
      <formula2>20</formula2>
    </dataValidation>
    <dataValidation type="textLength" allowBlank="1" showInputMessage="1" showErrorMessage="1" promptTitle="Reduzierung Einspeiseleistung" prompt="Hier bitte das Ansteuergerät zur Einspeisereduzierung eingeben!" sqref="Q46:AF46">
      <formula1>0</formula1>
      <formula2>20</formula2>
    </dataValidation>
    <dataValidation type="list" allowBlank="1" showInputMessage="1" showErrorMessage="1" promptTitle="Angabe Wandlermessung" prompt="Hier bitte den primären Wandlernennstrom auswählen!" sqref="V55:X55">
      <formula1>"75,100,150,250,500"</formula1>
    </dataValidation>
    <dataValidation type="list" allowBlank="1" showInputMessage="1" showErrorMessage="1" promptTitle="Angabe Wandlermessung" prompt="Hier bitte die Wandlervorsicherung auswählen!" sqref="V56:X56">
      <formula1>"80,100,125,160,224,250,315,400,500"</formula1>
    </dataValidation>
    <dataValidation allowBlank="1" showErrorMessage="1" sqref="AA49:AA52 AM6:AN6 Z6:AK6 AC53 AK53 R3:X3 AX3:AZ3 R36:X36 AS3:AU3 U49:U53 AX36:AZ36 AS36:AU36"/>
    <dataValidation type="whole" allowBlank="1" showInputMessage="1" showErrorMessage="1" promptTitle="Angabe Anzahl Speicher" prompt="Hier bitte die Anzahl der baugleichen Speicher angeben!" sqref="S8:X8">
      <formula1>0</formula1>
      <formula2>10</formula2>
    </dataValidation>
    <dataValidation type="textLength" operator="lessThanOrEqual" allowBlank="1" showInputMessage="1" showErrorMessage="1" promptTitle="Angabe Hersteller Speicher" prompt="Hier bitte den Hersteller des Speichers eingeben!" sqref="S7:AE7">
      <formula1>30</formula1>
    </dataValidation>
    <dataValidation type="decimal" allowBlank="1" showInputMessage="1" showErrorMessage="1" promptTitle="Angabe Speicher Bemessungsspann." prompt="Hier bitte die Bemessungsspannung des neuen Speichers angeben!" sqref="Y12:AB12">
      <formula1>0</formula1>
      <formula2>999</formula2>
    </dataValidation>
    <dataValidation type="decimal" allowBlank="1" showInputMessage="1" showErrorMessage="1" promptTitle="Angabe Speicher Kapazität" prompt="Hier bitte die nutzbare Kapazität des neuen Speichers angeben!" sqref="AS12:AV12">
      <formula1>0</formula1>
      <formula2>999</formula2>
    </dataValidation>
    <dataValidation type="textLength" operator="lessThanOrEqual" allowBlank="1" showInputMessage="1" showErrorMessage="1" promptTitle="Angabe Hersteller Umrichter" prompt="Hier bitte den Hersteller des Umrichters eingeben!" sqref="S17:AE17">
      <formula1>30</formula1>
    </dataValidation>
    <dataValidation type="textLength" operator="lessThanOrEqual" allowBlank="1" showInputMessage="1" showErrorMessage="1" promptTitle="Angabe Typ Umrichter" prompt="Hier bitte die Typbezeichnung des Umrichters eingeben!" sqref="AL17:AY17">
      <formula1>20</formula1>
    </dataValidation>
    <dataValidation type="whole" operator="lessThanOrEqual" allowBlank="1" showInputMessage="1" showErrorMessage="1" promptTitle="Angabe Anzahl Umrichter" prompt="Hier bitte die Anzahl der baugleichen Umrichter angeben!" sqref="AB18">
      <formula1>10</formula1>
    </dataValidation>
    <dataValidation type="decimal" allowBlank="1" showInputMessage="1" showErrorMessage="1" promptTitle="Angabe Umrichter Scheinleistung" prompt="Hier bitte die maximale Scheinleistung des Umrichters angeben!" sqref="Y19:AB19">
      <formula1>0</formula1>
      <formula2>150</formula2>
    </dataValidation>
    <dataValidation type="decimal" allowBlank="1" showInputMessage="1" showErrorMessage="1" promptTitle="Angabe Umrichter Wirkleistung" prompt="Hier bitte die maximale Wirkleistung des Umrichters angeben!" sqref="AS19:AV19">
      <formula1>0</formula1>
      <formula2>150</formula2>
    </dataValidation>
    <dataValidation type="decimal" allowBlank="1" showInputMessage="1" showErrorMessage="1" promptTitle="Angabe Umrichter AC-Strom" prompt="Hier bitte den AC-Bemessungsstrom des Umrichters angeben!" sqref="AS20:AV20">
      <formula1>0</formula1>
      <formula2>250</formula2>
    </dataValidation>
    <dataValidation type="decimal" allowBlank="1" showInputMessage="1" showErrorMessage="1" promptTitle="Angabe Umrichter Verschiebungsf." prompt="Hier bitte den Verschiebungsfaktor (Bezug) des neuen Umrichters angeben!" sqref="Y20:AB20">
      <formula1>0</formula1>
      <formula2>1</formula2>
    </dataValidation>
    <dataValidation type="list" allowBlank="1" showInputMessage="1" showErrorMessage="1" promptTitle="Angabe Umrichter Verschiebungsf." prompt="Hier bitte den Art des Verschiebungsfaktors (Bezug) des neuen Umrichters angeben!" sqref="AC20:AE20">
      <formula1>"ind.,kap."</formula1>
    </dataValidation>
    <dataValidation type="whole" allowBlank="1" showInputMessage="1" showErrorMessage="1" promptTitle="Angabe Nr. Abbildung " prompt="Hier bitte Nummer der Abbildung im Abschnitt 5 des genannten FNN-Hinweises eingeben!" sqref="AS37:AV37">
      <formula1>1</formula1>
      <formula2>14</formula2>
    </dataValidation>
    <dataValidation type="list" allowBlank="1" showInputMessage="1" showErrorMessage="1" promptTitle="Angabe Primärenergieträger" prompt="Hier bitte den Primärenergieträger für den Umrichter angeben!" sqref="AG39:AO39">
      <formula1>"Sonne,Wind,Wasser,Gas,Öl"</formula1>
    </dataValidation>
    <dataValidation type="list" allowBlank="1" showInputMessage="1" showErrorMessage="1" promptTitle="Eingabe fester Verschiebungsf." prompt="Hier bitte den Wert des festen Verschiebungsfaktors auswählen!" sqref="AR33:AU33">
      <mc:AlternateContent xmlns:x12ac="http://schemas.microsoft.com/office/spreadsheetml/2011/1/ac" xmlns:mc="http://schemas.openxmlformats.org/markup-compatibility/2006">
        <mc:Choice Requires="x12ac">
          <x12ac:list>"1,00","0,98","0,96","0,95","0,94","0,92","0,90"</x12ac:list>
        </mc:Choice>
        <mc:Fallback>
          <formula1>"1,00,0,98,0,96,0,95,0,94,0,92,0,90"</formula1>
        </mc:Fallback>
      </mc:AlternateContent>
    </dataValidation>
    <dataValidation type="list" allowBlank="1" showInputMessage="1" showErrorMessage="1" promptTitle="Eingabe fester Verschiebungsf." prompt="Hier bitte den Erregerbereich des festen Verschiebungsfaktors auswählen!" sqref="AV31:AY31 AV33:AY33">
      <formula1>"untererr.,übererr."</formula1>
    </dataValidation>
    <dataValidation type="list" allowBlank="1" showInputMessage="1" showErrorMessage="1" promptTitle="Eingabe fester Verschiebungsf." prompt="Hier bitte den Wert des festen Verschiebungsfaktors auswählen!" sqref="AR31:AU31">
      <mc:AlternateContent xmlns:x12ac="http://schemas.microsoft.com/office/spreadsheetml/2011/1/ac" xmlns:mc="http://schemas.openxmlformats.org/markup-compatibility/2006">
        <mc:Choice Requires="x12ac">
          <x12ac:list>"1,00","0,99","0,98","0,97","0,96","0,95"</x12ac:list>
        </mc:Choice>
        <mc:Fallback>
          <formula1>"1,00,0,99,0,98,0,97,0,96,0,95"</formula1>
        </mc:Fallback>
      </mc:AlternateContent>
    </dataValidation>
    <dataValidation type="decimal" allowBlank="1" showInputMessage="1" showErrorMessage="1" promptTitle="Angabe Netzrückwirkungen" prompt="Hier bitte den max. Schaltstromfaktor des Umrichters aus dem Einheiten-Zertifikat eingeben!" sqref="Y21:AB21">
      <formula1>0</formula1>
      <formula2>10</formula2>
    </dataValidation>
    <dataValidation type="textLength" operator="lessThanOrEqual" allowBlank="1" showInputMessage="1" showErrorMessage="1" promptTitle="Angabe Typ Speicher" prompt="Hier bitte die Typbezeichnung des Speichers eingeben!" sqref="AL7:AY7">
      <formula1>20</formula1>
    </dataValidation>
    <dataValidation type="whole" allowBlank="1" showInputMessage="1" showErrorMessage="1" promptTitle="Angabe Anzahl Umrichter" prompt="Hier bitte die Anzahl der baugleichen Umrichter angeben!" sqref="S18:X18">
      <formula1>0</formula1>
      <formula2>10</formula2>
    </dataValidation>
    <dataValidation type="decimal" allowBlank="1" showInputMessage="1" showErrorMessage="1" promptTitle="Angabe Umrichter KS-Strom" prompt="Hier bitte den Anfangs-Kurzschlusswechselstrom des Umrichters angeben!" sqref="AS21:AV21">
      <formula1>0</formula1>
      <formula2>500</formula2>
    </dataValidation>
    <dataValidation type="textLength" operator="lessThanOrEqual" allowBlank="1" showInputMessage="1" showErrorMessage="1" promptTitle="Angabe Einheitenzertifikat" prompt="Hier bitte die Nummer des Einheiten-Zertifikates für den Wechselrichter/ das Speichersystem eingeben!" sqref="Z44:AV44">
      <formula1>30</formula1>
    </dataValidation>
    <dataValidation type="decimal" allowBlank="1" showInputMessage="1" showErrorMessage="1" promptTitle="Angabe Speicher Spitzenleistung" prompt="Hier bitte die Spitzenleistung (z. B. 10 s-Wert) des Speichers angeben!" sqref="Y13:AB13">
      <formula1>0</formula1>
      <formula2>150</formula2>
    </dataValidation>
    <dataValidation type="decimal" allowBlank="1" showInputMessage="1" showErrorMessage="1" promptTitle="Angabe Speicher Max-Leistung" prompt="Hier bitte die maximale Leistung des Speichers angeben!" sqref="AS13:AV13">
      <formula1>0</formula1>
      <formula2>150</formula2>
    </dataValidation>
  </dataValidations>
  <pageMargins left="0.78740157480314965" right="0.59055118110236227"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rowBreaks count="1" manualBreakCount="1">
    <brk id="33" min="1" max="51" man="1"/>
  </rowBreaks>
  <ignoredErrors>
    <ignoredError sqref="AX2" unlockedFormula="1"/>
    <ignoredError sqref="AW1"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5804" r:id="rId5" name="Check Box 28">
              <controlPr defaultSize="0" autoFill="0" autoLine="0" autoPict="0">
                <anchor moveWithCells="1">
                  <from>
                    <xdr:col>12</xdr:col>
                    <xdr:colOff>28575</xdr:colOff>
                    <xdr:row>23</xdr:row>
                    <xdr:rowOff>19050</xdr:rowOff>
                  </from>
                  <to>
                    <xdr:col>14</xdr:col>
                    <xdr:colOff>28575</xdr:colOff>
                    <xdr:row>24</xdr:row>
                    <xdr:rowOff>19050</xdr:rowOff>
                  </to>
                </anchor>
              </controlPr>
            </control>
          </mc:Choice>
        </mc:AlternateContent>
        <mc:AlternateContent xmlns:mc="http://schemas.openxmlformats.org/markup-compatibility/2006">
          <mc:Choice Requires="x14">
            <control shapeId="75805" r:id="rId6" name="Check Box 29">
              <controlPr defaultSize="0" autoFill="0" autoLine="0" autoPict="0">
                <anchor moveWithCells="1">
                  <from>
                    <xdr:col>24</xdr:col>
                    <xdr:colOff>28575</xdr:colOff>
                    <xdr:row>23</xdr:row>
                    <xdr:rowOff>19050</xdr:rowOff>
                  </from>
                  <to>
                    <xdr:col>26</xdr:col>
                    <xdr:colOff>28575</xdr:colOff>
                    <xdr:row>24</xdr:row>
                    <xdr:rowOff>19050</xdr:rowOff>
                  </to>
                </anchor>
              </controlPr>
            </control>
          </mc:Choice>
        </mc:AlternateContent>
        <mc:AlternateContent xmlns:mc="http://schemas.openxmlformats.org/markup-compatibility/2006">
          <mc:Choice Requires="x14">
            <control shapeId="75806" r:id="rId7" name="Check Box 30">
              <controlPr defaultSize="0" autoFill="0" autoLine="0" autoPict="0">
                <anchor moveWithCells="1">
                  <from>
                    <xdr:col>37</xdr:col>
                    <xdr:colOff>28575</xdr:colOff>
                    <xdr:row>23</xdr:row>
                    <xdr:rowOff>19050</xdr:rowOff>
                  </from>
                  <to>
                    <xdr:col>39</xdr:col>
                    <xdr:colOff>28575</xdr:colOff>
                    <xdr:row>24</xdr:row>
                    <xdr:rowOff>19050</xdr:rowOff>
                  </to>
                </anchor>
              </controlPr>
            </control>
          </mc:Choice>
        </mc:AlternateContent>
        <mc:AlternateContent xmlns:mc="http://schemas.openxmlformats.org/markup-compatibility/2006">
          <mc:Choice Requires="x14">
            <control shapeId="75831" r:id="rId8" name="Check Box 55">
              <controlPr defaultSize="0" autoFill="0" autoLine="0" autoPict="0">
                <anchor moveWithCells="1">
                  <from>
                    <xdr:col>12</xdr:col>
                    <xdr:colOff>9525</xdr:colOff>
                    <xdr:row>9</xdr:row>
                    <xdr:rowOff>38100</xdr:rowOff>
                  </from>
                  <to>
                    <xdr:col>14</xdr:col>
                    <xdr:colOff>9525</xdr:colOff>
                    <xdr:row>10</xdr:row>
                    <xdr:rowOff>0</xdr:rowOff>
                  </to>
                </anchor>
              </controlPr>
            </control>
          </mc:Choice>
        </mc:AlternateContent>
        <mc:AlternateContent xmlns:mc="http://schemas.openxmlformats.org/markup-compatibility/2006">
          <mc:Choice Requires="x14">
            <control shapeId="75832" r:id="rId9" name="Check Box 56">
              <controlPr defaultSize="0" autoFill="0" autoLine="0" autoPict="0">
                <anchor moveWithCells="1">
                  <from>
                    <xdr:col>12</xdr:col>
                    <xdr:colOff>9525</xdr:colOff>
                    <xdr:row>10</xdr:row>
                    <xdr:rowOff>28575</xdr:rowOff>
                  </from>
                  <to>
                    <xdr:col>14</xdr:col>
                    <xdr:colOff>9525</xdr:colOff>
                    <xdr:row>10</xdr:row>
                    <xdr:rowOff>257175</xdr:rowOff>
                  </to>
                </anchor>
              </controlPr>
            </control>
          </mc:Choice>
        </mc:AlternateContent>
        <mc:AlternateContent xmlns:mc="http://schemas.openxmlformats.org/markup-compatibility/2006">
          <mc:Choice Requires="x14">
            <control shapeId="75833" r:id="rId10" name="Check Box 57">
              <controlPr defaultSize="0" autoFill="0" autoLine="0" autoPict="0">
                <anchor moveWithCells="1">
                  <from>
                    <xdr:col>24</xdr:col>
                    <xdr:colOff>9525</xdr:colOff>
                    <xdr:row>10</xdr:row>
                    <xdr:rowOff>28575</xdr:rowOff>
                  </from>
                  <to>
                    <xdr:col>26</xdr:col>
                    <xdr:colOff>9525</xdr:colOff>
                    <xdr:row>10</xdr:row>
                    <xdr:rowOff>257175</xdr:rowOff>
                  </to>
                </anchor>
              </controlPr>
            </control>
          </mc:Choice>
        </mc:AlternateContent>
        <mc:AlternateContent xmlns:mc="http://schemas.openxmlformats.org/markup-compatibility/2006">
          <mc:Choice Requires="x14">
            <control shapeId="75834" r:id="rId11" name="Check Box 58">
              <controlPr defaultSize="0" autoFill="0" autoLine="0" autoPict="0">
                <anchor moveWithCells="1">
                  <from>
                    <xdr:col>28</xdr:col>
                    <xdr:colOff>9525</xdr:colOff>
                    <xdr:row>10</xdr:row>
                    <xdr:rowOff>28575</xdr:rowOff>
                  </from>
                  <to>
                    <xdr:col>30</xdr:col>
                    <xdr:colOff>9525</xdr:colOff>
                    <xdr:row>10</xdr:row>
                    <xdr:rowOff>257175</xdr:rowOff>
                  </to>
                </anchor>
              </controlPr>
            </control>
          </mc:Choice>
        </mc:AlternateContent>
        <mc:AlternateContent xmlns:mc="http://schemas.openxmlformats.org/markup-compatibility/2006">
          <mc:Choice Requires="x14">
            <control shapeId="75835" r:id="rId12" name="Check Box 59">
              <controlPr defaultSize="0" autoFill="0" autoLine="0" autoPict="0">
                <anchor moveWithCells="1">
                  <from>
                    <xdr:col>32</xdr:col>
                    <xdr:colOff>9525</xdr:colOff>
                    <xdr:row>10</xdr:row>
                    <xdr:rowOff>28575</xdr:rowOff>
                  </from>
                  <to>
                    <xdr:col>34</xdr:col>
                    <xdr:colOff>9525</xdr:colOff>
                    <xdr:row>10</xdr:row>
                    <xdr:rowOff>257175</xdr:rowOff>
                  </to>
                </anchor>
              </controlPr>
            </control>
          </mc:Choice>
        </mc:AlternateContent>
        <mc:AlternateContent xmlns:mc="http://schemas.openxmlformats.org/markup-compatibility/2006">
          <mc:Choice Requires="x14">
            <control shapeId="75836" r:id="rId13" name="Check Box 60">
              <controlPr defaultSize="0" autoFill="0" autoLine="0" autoPict="0">
                <anchor moveWithCells="1">
                  <from>
                    <xdr:col>39</xdr:col>
                    <xdr:colOff>28575</xdr:colOff>
                    <xdr:row>10</xdr:row>
                    <xdr:rowOff>28575</xdr:rowOff>
                  </from>
                  <to>
                    <xdr:col>41</xdr:col>
                    <xdr:colOff>19050</xdr:colOff>
                    <xdr:row>10</xdr:row>
                    <xdr:rowOff>257175</xdr:rowOff>
                  </to>
                </anchor>
              </controlPr>
            </control>
          </mc:Choice>
        </mc:AlternateContent>
        <mc:AlternateContent xmlns:mc="http://schemas.openxmlformats.org/markup-compatibility/2006">
          <mc:Choice Requires="x14">
            <control shapeId="75837" r:id="rId14" name="Check Box 61">
              <controlPr defaultSize="0" autoFill="0" autoLine="0" autoPict="0">
                <anchor moveWithCells="1">
                  <from>
                    <xdr:col>12</xdr:col>
                    <xdr:colOff>9525</xdr:colOff>
                    <xdr:row>13</xdr:row>
                    <xdr:rowOff>19050</xdr:rowOff>
                  </from>
                  <to>
                    <xdr:col>14</xdr:col>
                    <xdr:colOff>9525</xdr:colOff>
                    <xdr:row>13</xdr:row>
                    <xdr:rowOff>247650</xdr:rowOff>
                  </to>
                </anchor>
              </controlPr>
            </control>
          </mc:Choice>
        </mc:AlternateContent>
        <mc:AlternateContent xmlns:mc="http://schemas.openxmlformats.org/markup-compatibility/2006">
          <mc:Choice Requires="x14">
            <control shapeId="75838" r:id="rId15" name="Check Box 62">
              <controlPr defaultSize="0" autoFill="0" autoLine="0" autoPict="0">
                <anchor moveWithCells="1">
                  <from>
                    <xdr:col>12</xdr:col>
                    <xdr:colOff>9525</xdr:colOff>
                    <xdr:row>14</xdr:row>
                    <xdr:rowOff>0</xdr:rowOff>
                  </from>
                  <to>
                    <xdr:col>14</xdr:col>
                    <xdr:colOff>9525</xdr:colOff>
                    <xdr:row>14</xdr:row>
                    <xdr:rowOff>228600</xdr:rowOff>
                  </to>
                </anchor>
              </controlPr>
            </control>
          </mc:Choice>
        </mc:AlternateContent>
        <mc:AlternateContent xmlns:mc="http://schemas.openxmlformats.org/markup-compatibility/2006">
          <mc:Choice Requires="x14">
            <control shapeId="75842" r:id="rId16" name="Check Box 66">
              <controlPr defaultSize="0" autoFill="0" autoLine="0" autoPict="0">
                <anchor moveWithCells="1">
                  <from>
                    <xdr:col>12</xdr:col>
                    <xdr:colOff>28575</xdr:colOff>
                    <xdr:row>37</xdr:row>
                    <xdr:rowOff>19050</xdr:rowOff>
                  </from>
                  <to>
                    <xdr:col>14</xdr:col>
                    <xdr:colOff>28575</xdr:colOff>
                    <xdr:row>37</xdr:row>
                    <xdr:rowOff>247650</xdr:rowOff>
                  </to>
                </anchor>
              </controlPr>
            </control>
          </mc:Choice>
        </mc:AlternateContent>
        <mc:AlternateContent xmlns:mc="http://schemas.openxmlformats.org/markup-compatibility/2006">
          <mc:Choice Requires="x14">
            <control shapeId="75843" r:id="rId17" name="Check Box 67">
              <controlPr defaultSize="0" autoFill="0" autoLine="0" autoPict="0">
                <anchor moveWithCells="1">
                  <from>
                    <xdr:col>12</xdr:col>
                    <xdr:colOff>9525</xdr:colOff>
                    <xdr:row>39</xdr:row>
                    <xdr:rowOff>19050</xdr:rowOff>
                  </from>
                  <to>
                    <xdr:col>14</xdr:col>
                    <xdr:colOff>9525</xdr:colOff>
                    <xdr:row>39</xdr:row>
                    <xdr:rowOff>247650</xdr:rowOff>
                  </to>
                </anchor>
              </controlPr>
            </control>
          </mc:Choice>
        </mc:AlternateContent>
        <mc:AlternateContent xmlns:mc="http://schemas.openxmlformats.org/markup-compatibility/2006">
          <mc:Choice Requires="x14">
            <control shapeId="75844" r:id="rId18" name="Check Box 68">
              <controlPr defaultSize="0" autoFill="0" autoLine="0" autoPict="0">
                <anchor moveWithCells="1">
                  <from>
                    <xdr:col>12</xdr:col>
                    <xdr:colOff>9525</xdr:colOff>
                    <xdr:row>40</xdr:row>
                    <xdr:rowOff>19050</xdr:rowOff>
                  </from>
                  <to>
                    <xdr:col>14</xdr:col>
                    <xdr:colOff>9525</xdr:colOff>
                    <xdr:row>40</xdr:row>
                    <xdr:rowOff>247650</xdr:rowOff>
                  </to>
                </anchor>
              </controlPr>
            </control>
          </mc:Choice>
        </mc:AlternateContent>
        <mc:AlternateContent xmlns:mc="http://schemas.openxmlformats.org/markup-compatibility/2006">
          <mc:Choice Requires="x14">
            <control shapeId="75847" r:id="rId19" name="Check Box 71">
              <controlPr defaultSize="0" autoFill="0" autoLine="0" autoPict="0">
                <anchor moveWithCells="1">
                  <from>
                    <xdr:col>12</xdr:col>
                    <xdr:colOff>9525</xdr:colOff>
                    <xdr:row>41</xdr:row>
                    <xdr:rowOff>57150</xdr:rowOff>
                  </from>
                  <to>
                    <xdr:col>14</xdr:col>
                    <xdr:colOff>9525</xdr:colOff>
                    <xdr:row>41</xdr:row>
                    <xdr:rowOff>285750</xdr:rowOff>
                  </to>
                </anchor>
              </controlPr>
            </control>
          </mc:Choice>
        </mc:AlternateContent>
        <mc:AlternateContent xmlns:mc="http://schemas.openxmlformats.org/markup-compatibility/2006">
          <mc:Choice Requires="x14">
            <control shapeId="75848" r:id="rId20" name="Check Box 72">
              <controlPr defaultSize="0" autoFill="0" autoLine="0" autoPict="0">
                <anchor moveWithCells="1">
                  <from>
                    <xdr:col>12</xdr:col>
                    <xdr:colOff>9525</xdr:colOff>
                    <xdr:row>42</xdr:row>
                    <xdr:rowOff>57150</xdr:rowOff>
                  </from>
                  <to>
                    <xdr:col>14</xdr:col>
                    <xdr:colOff>9525</xdr:colOff>
                    <xdr:row>42</xdr:row>
                    <xdr:rowOff>285750</xdr:rowOff>
                  </to>
                </anchor>
              </controlPr>
            </control>
          </mc:Choice>
        </mc:AlternateContent>
        <mc:AlternateContent xmlns:mc="http://schemas.openxmlformats.org/markup-compatibility/2006">
          <mc:Choice Requires="x14">
            <control shapeId="75855" r:id="rId21" name="Check Box 79">
              <controlPr defaultSize="0" autoFill="0" autoLine="0" autoPict="0">
                <anchor moveWithCells="1">
                  <from>
                    <xdr:col>12</xdr:col>
                    <xdr:colOff>9525</xdr:colOff>
                    <xdr:row>15</xdr:row>
                    <xdr:rowOff>0</xdr:rowOff>
                  </from>
                  <to>
                    <xdr:col>14</xdr:col>
                    <xdr:colOff>9525</xdr:colOff>
                    <xdr:row>15</xdr:row>
                    <xdr:rowOff>228600</xdr:rowOff>
                  </to>
                </anchor>
              </controlPr>
            </control>
          </mc:Choice>
        </mc:AlternateContent>
        <mc:AlternateContent xmlns:mc="http://schemas.openxmlformats.org/markup-compatibility/2006">
          <mc:Choice Requires="x14">
            <control shapeId="75856" r:id="rId22" name="Check Box 80">
              <controlPr defaultSize="0" autoFill="0" autoLine="0" autoPict="0">
                <anchor moveWithCells="1">
                  <from>
                    <xdr:col>25</xdr:col>
                    <xdr:colOff>28575</xdr:colOff>
                    <xdr:row>15</xdr:row>
                    <xdr:rowOff>0</xdr:rowOff>
                  </from>
                  <to>
                    <xdr:col>27</xdr:col>
                    <xdr:colOff>28575</xdr:colOff>
                    <xdr:row>15</xdr:row>
                    <xdr:rowOff>228600</xdr:rowOff>
                  </to>
                </anchor>
              </controlPr>
            </control>
          </mc:Choice>
        </mc:AlternateContent>
        <mc:AlternateContent xmlns:mc="http://schemas.openxmlformats.org/markup-compatibility/2006">
          <mc:Choice Requires="x14">
            <control shapeId="75857" r:id="rId23" name="Check Box 81">
              <controlPr defaultSize="0" autoFill="0" autoLine="0" autoPict="0">
                <anchor moveWithCells="1">
                  <from>
                    <xdr:col>38</xdr:col>
                    <xdr:colOff>28575</xdr:colOff>
                    <xdr:row>15</xdr:row>
                    <xdr:rowOff>0</xdr:rowOff>
                  </from>
                  <to>
                    <xdr:col>40</xdr:col>
                    <xdr:colOff>28575</xdr:colOff>
                    <xdr:row>15</xdr:row>
                    <xdr:rowOff>228600</xdr:rowOff>
                  </to>
                </anchor>
              </controlPr>
            </control>
          </mc:Choice>
        </mc:AlternateContent>
        <mc:AlternateContent xmlns:mc="http://schemas.openxmlformats.org/markup-compatibility/2006">
          <mc:Choice Requires="x14">
            <control shapeId="75858" r:id="rId24" name="Check Box 82">
              <controlPr defaultSize="0" autoFill="0" autoLine="0" autoPict="0">
                <anchor moveWithCells="1">
                  <from>
                    <xdr:col>12</xdr:col>
                    <xdr:colOff>9525</xdr:colOff>
                    <xdr:row>28</xdr:row>
                    <xdr:rowOff>19050</xdr:rowOff>
                  </from>
                  <to>
                    <xdr:col>14</xdr:col>
                    <xdr:colOff>9525</xdr:colOff>
                    <xdr:row>28</xdr:row>
                    <xdr:rowOff>247650</xdr:rowOff>
                  </to>
                </anchor>
              </controlPr>
            </control>
          </mc:Choice>
        </mc:AlternateContent>
        <mc:AlternateContent xmlns:mc="http://schemas.openxmlformats.org/markup-compatibility/2006">
          <mc:Choice Requires="x14">
            <control shapeId="75860" r:id="rId25" name="Check Box 84">
              <controlPr defaultSize="0" autoFill="0" autoLine="0" autoPict="0">
                <anchor moveWithCells="1">
                  <from>
                    <xdr:col>12</xdr:col>
                    <xdr:colOff>9525</xdr:colOff>
                    <xdr:row>29</xdr:row>
                    <xdr:rowOff>19050</xdr:rowOff>
                  </from>
                  <to>
                    <xdr:col>14</xdr:col>
                    <xdr:colOff>9525</xdr:colOff>
                    <xdr:row>29</xdr:row>
                    <xdr:rowOff>247650</xdr:rowOff>
                  </to>
                </anchor>
              </controlPr>
            </control>
          </mc:Choice>
        </mc:AlternateContent>
        <mc:AlternateContent xmlns:mc="http://schemas.openxmlformats.org/markup-compatibility/2006">
          <mc:Choice Requires="x14">
            <control shapeId="75862" r:id="rId26" name="Check Box 86">
              <controlPr defaultSize="0" autoFill="0" autoLine="0" autoPict="0">
                <anchor moveWithCells="1">
                  <from>
                    <xdr:col>12</xdr:col>
                    <xdr:colOff>9525</xdr:colOff>
                    <xdr:row>30</xdr:row>
                    <xdr:rowOff>19050</xdr:rowOff>
                  </from>
                  <to>
                    <xdr:col>14</xdr:col>
                    <xdr:colOff>9525</xdr:colOff>
                    <xdr:row>30</xdr:row>
                    <xdr:rowOff>247650</xdr:rowOff>
                  </to>
                </anchor>
              </controlPr>
            </control>
          </mc:Choice>
        </mc:AlternateContent>
        <mc:AlternateContent xmlns:mc="http://schemas.openxmlformats.org/markup-compatibility/2006">
          <mc:Choice Requires="x14">
            <control shapeId="75866" r:id="rId27" name="Check Box 90">
              <controlPr defaultSize="0" autoFill="0" autoLine="0" autoPict="0">
                <anchor moveWithCells="1">
                  <from>
                    <xdr:col>12</xdr:col>
                    <xdr:colOff>9525</xdr:colOff>
                    <xdr:row>31</xdr:row>
                    <xdr:rowOff>19050</xdr:rowOff>
                  </from>
                  <to>
                    <xdr:col>14</xdr:col>
                    <xdr:colOff>9525</xdr:colOff>
                    <xdr:row>31</xdr:row>
                    <xdr:rowOff>247650</xdr:rowOff>
                  </to>
                </anchor>
              </controlPr>
            </control>
          </mc:Choice>
        </mc:AlternateContent>
        <mc:AlternateContent xmlns:mc="http://schemas.openxmlformats.org/markup-compatibility/2006">
          <mc:Choice Requires="x14">
            <control shapeId="75878" r:id="rId28" name="Check Box 102">
              <controlPr defaultSize="0" autoFill="0" autoLine="0" autoPict="0">
                <anchor moveWithCells="1">
                  <from>
                    <xdr:col>27</xdr:col>
                    <xdr:colOff>28575</xdr:colOff>
                    <xdr:row>32</xdr:row>
                    <xdr:rowOff>38100</xdr:rowOff>
                  </from>
                  <to>
                    <xdr:col>29</xdr:col>
                    <xdr:colOff>28575</xdr:colOff>
                    <xdr:row>32</xdr:row>
                    <xdr:rowOff>266700</xdr:rowOff>
                  </to>
                </anchor>
              </controlPr>
            </control>
          </mc:Choice>
        </mc:AlternateContent>
        <mc:AlternateContent xmlns:mc="http://schemas.openxmlformats.org/markup-compatibility/2006">
          <mc:Choice Requires="x14">
            <control shapeId="75879" r:id="rId29" name="Check Box 103">
              <controlPr defaultSize="0" autoFill="0" autoLine="0" autoPict="0">
                <anchor moveWithCells="1">
                  <from>
                    <xdr:col>27</xdr:col>
                    <xdr:colOff>28575</xdr:colOff>
                    <xdr:row>31</xdr:row>
                    <xdr:rowOff>19050</xdr:rowOff>
                  </from>
                  <to>
                    <xdr:col>29</xdr:col>
                    <xdr:colOff>28575</xdr:colOff>
                    <xdr:row>31</xdr:row>
                    <xdr:rowOff>247650</xdr:rowOff>
                  </to>
                </anchor>
              </controlPr>
            </control>
          </mc:Choice>
        </mc:AlternateContent>
        <mc:AlternateContent xmlns:mc="http://schemas.openxmlformats.org/markup-compatibility/2006">
          <mc:Choice Requires="x14">
            <control shapeId="75885" r:id="rId30" name="Option Button 109">
              <controlPr defaultSize="0" autoFill="0" autoLine="0" autoPict="0">
                <anchor moveWithCells="1">
                  <from>
                    <xdr:col>12</xdr:col>
                    <xdr:colOff>9525</xdr:colOff>
                    <xdr:row>8</xdr:row>
                    <xdr:rowOff>28575</xdr:rowOff>
                  </from>
                  <to>
                    <xdr:col>14</xdr:col>
                    <xdr:colOff>0</xdr:colOff>
                    <xdr:row>8</xdr:row>
                    <xdr:rowOff>247650</xdr:rowOff>
                  </to>
                </anchor>
              </controlPr>
            </control>
          </mc:Choice>
        </mc:AlternateContent>
        <mc:AlternateContent xmlns:mc="http://schemas.openxmlformats.org/markup-compatibility/2006">
          <mc:Choice Requires="x14">
            <control shapeId="75886" r:id="rId31" name="Option Button 110">
              <controlPr defaultSize="0" autoFill="0" autoLine="0" autoPict="0">
                <anchor moveWithCells="1">
                  <from>
                    <xdr:col>32</xdr:col>
                    <xdr:colOff>9525</xdr:colOff>
                    <xdr:row>8</xdr:row>
                    <xdr:rowOff>28575</xdr:rowOff>
                  </from>
                  <to>
                    <xdr:col>34</xdr:col>
                    <xdr:colOff>0</xdr:colOff>
                    <xdr:row>8</xdr:row>
                    <xdr:rowOff>247650</xdr:rowOff>
                  </to>
                </anchor>
              </controlPr>
            </control>
          </mc:Choice>
        </mc:AlternateContent>
        <mc:AlternateContent xmlns:mc="http://schemas.openxmlformats.org/markup-compatibility/2006">
          <mc:Choice Requires="x14">
            <control shapeId="75887" r:id="rId32" name="Option Button 111">
              <controlPr defaultSize="0" autoFill="0" autoLine="0" autoPict="0">
                <anchor moveWithCells="1">
                  <from>
                    <xdr:col>12</xdr:col>
                    <xdr:colOff>9525</xdr:colOff>
                    <xdr:row>44</xdr:row>
                    <xdr:rowOff>19050</xdr:rowOff>
                  </from>
                  <to>
                    <xdr:col>14</xdr:col>
                    <xdr:colOff>0</xdr:colOff>
                    <xdr:row>44</xdr:row>
                    <xdr:rowOff>238125</xdr:rowOff>
                  </to>
                </anchor>
              </controlPr>
            </control>
          </mc:Choice>
        </mc:AlternateContent>
        <mc:AlternateContent xmlns:mc="http://schemas.openxmlformats.org/markup-compatibility/2006">
          <mc:Choice Requires="x14">
            <control shapeId="75888" r:id="rId33" name="Option Button 112">
              <controlPr defaultSize="0" autoFill="0" autoLine="0" autoPict="0">
                <anchor moveWithCells="1">
                  <from>
                    <xdr:col>32</xdr:col>
                    <xdr:colOff>9525</xdr:colOff>
                    <xdr:row>44</xdr:row>
                    <xdr:rowOff>19050</xdr:rowOff>
                  </from>
                  <to>
                    <xdr:col>34</xdr:col>
                    <xdr:colOff>0</xdr:colOff>
                    <xdr:row>44</xdr:row>
                    <xdr:rowOff>238125</xdr:rowOff>
                  </to>
                </anchor>
              </controlPr>
            </control>
          </mc:Choice>
        </mc:AlternateContent>
        <mc:AlternateContent xmlns:mc="http://schemas.openxmlformats.org/markup-compatibility/2006">
          <mc:Choice Requires="x14">
            <control shapeId="75890" r:id="rId34" name="Option Button 114">
              <controlPr defaultSize="0" autoFill="0" autoLine="0" autoPict="0">
                <anchor moveWithCells="1">
                  <from>
                    <xdr:col>15</xdr:col>
                    <xdr:colOff>85725</xdr:colOff>
                    <xdr:row>53</xdr:row>
                    <xdr:rowOff>9525</xdr:rowOff>
                  </from>
                  <to>
                    <xdr:col>17</xdr:col>
                    <xdr:colOff>76200</xdr:colOff>
                    <xdr:row>53</xdr:row>
                    <xdr:rowOff>228600</xdr:rowOff>
                  </to>
                </anchor>
              </controlPr>
            </control>
          </mc:Choice>
        </mc:AlternateContent>
        <mc:AlternateContent xmlns:mc="http://schemas.openxmlformats.org/markup-compatibility/2006">
          <mc:Choice Requires="x14">
            <control shapeId="75892" r:id="rId35" name="Option Button 116">
              <controlPr defaultSize="0" autoFill="0" autoLine="0" autoPict="0">
                <anchor moveWithCells="1">
                  <from>
                    <xdr:col>35</xdr:col>
                    <xdr:colOff>66675</xdr:colOff>
                    <xdr:row>53</xdr:row>
                    <xdr:rowOff>9525</xdr:rowOff>
                  </from>
                  <to>
                    <xdr:col>37</xdr:col>
                    <xdr:colOff>57150</xdr:colOff>
                    <xdr:row>53</xdr:row>
                    <xdr:rowOff>228600</xdr:rowOff>
                  </to>
                </anchor>
              </controlPr>
            </control>
          </mc:Choice>
        </mc:AlternateContent>
        <mc:AlternateContent xmlns:mc="http://schemas.openxmlformats.org/markup-compatibility/2006">
          <mc:Choice Requires="x14">
            <control shapeId="75893" r:id="rId36" name="Option Button 117">
              <controlPr defaultSize="0" autoFill="0" autoLine="0" autoPict="0">
                <anchor moveWithCells="1">
                  <from>
                    <xdr:col>1</xdr:col>
                    <xdr:colOff>57150</xdr:colOff>
                    <xdr:row>54</xdr:row>
                    <xdr:rowOff>9525</xdr:rowOff>
                  </from>
                  <to>
                    <xdr:col>3</xdr:col>
                    <xdr:colOff>47625</xdr:colOff>
                    <xdr:row>54</xdr:row>
                    <xdr:rowOff>228600</xdr:rowOff>
                  </to>
                </anchor>
              </controlPr>
            </control>
          </mc:Choice>
        </mc:AlternateContent>
        <mc:AlternateContent xmlns:mc="http://schemas.openxmlformats.org/markup-compatibility/2006">
          <mc:Choice Requires="x14">
            <control shapeId="75904" r:id="rId37" name="Group Box 128">
              <controlPr defaultSize="0" autoFill="0" autoPict="0">
                <anchor moveWithCells="1">
                  <from>
                    <xdr:col>12</xdr:col>
                    <xdr:colOff>0</xdr:colOff>
                    <xdr:row>8</xdr:row>
                    <xdr:rowOff>0</xdr:rowOff>
                  </from>
                  <to>
                    <xdr:col>48</xdr:col>
                    <xdr:colOff>0</xdr:colOff>
                    <xdr:row>9</xdr:row>
                    <xdr:rowOff>0</xdr:rowOff>
                  </to>
                </anchor>
              </controlPr>
            </control>
          </mc:Choice>
        </mc:AlternateContent>
        <mc:AlternateContent xmlns:mc="http://schemas.openxmlformats.org/markup-compatibility/2006">
          <mc:Choice Requires="x14">
            <control shapeId="75905" r:id="rId38" name="Group Box 129">
              <controlPr defaultSize="0" autoFill="0" autoPict="0">
                <anchor moveWithCells="1">
                  <from>
                    <xdr:col>1</xdr:col>
                    <xdr:colOff>0</xdr:colOff>
                    <xdr:row>53</xdr:row>
                    <xdr:rowOff>0</xdr:rowOff>
                  </from>
                  <to>
                    <xdr:col>51</xdr:col>
                    <xdr:colOff>57150</xdr:colOff>
                    <xdr:row>56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3:R31"/>
  <sheetViews>
    <sheetView zoomScaleNormal="100" workbookViewId="0">
      <selection activeCell="K34" sqref="K34"/>
    </sheetView>
  </sheetViews>
  <sheetFormatPr baseColWidth="10" defaultRowHeight="12.75" x14ac:dyDescent="0.2"/>
  <cols>
    <col min="1" max="16384" width="11.42578125" style="833"/>
  </cols>
  <sheetData>
    <row r="3" spans="1:18" x14ac:dyDescent="0.2">
      <c r="A3" s="833" t="s">
        <v>928</v>
      </c>
      <c r="B3" s="833" t="s">
        <v>929</v>
      </c>
      <c r="C3" s="834">
        <v>1</v>
      </c>
      <c r="E3" s="833" t="s">
        <v>930</v>
      </c>
      <c r="F3" s="834">
        <v>0.94</v>
      </c>
    </row>
    <row r="4" spans="1:18" x14ac:dyDescent="0.2">
      <c r="B4" s="833" t="s">
        <v>931</v>
      </c>
      <c r="C4" s="834">
        <v>1.1000000000000001</v>
      </c>
      <c r="E4" s="833" t="s">
        <v>932</v>
      </c>
      <c r="F4" s="834">
        <v>0.98</v>
      </c>
      <c r="H4" s="833" t="s">
        <v>929</v>
      </c>
      <c r="I4" s="833" t="s">
        <v>933</v>
      </c>
      <c r="K4" s="833" t="s">
        <v>934</v>
      </c>
    </row>
    <row r="5" spans="1:18" ht="15.75" x14ac:dyDescent="0.3">
      <c r="B5" s="833" t="s">
        <v>935</v>
      </c>
      <c r="C5" s="835">
        <v>1.05</v>
      </c>
      <c r="E5" s="833" t="s">
        <v>936</v>
      </c>
      <c r="F5" s="833">
        <v>1.04</v>
      </c>
      <c r="H5" s="834">
        <v>0.9</v>
      </c>
      <c r="I5" s="836">
        <f>IF(AND(H5&gt;=$F$4,H5&lt;=$F$5),0,IF(H5&lt;=$F$3,$D$11,IF(H5&gt;=$F$6,$D$10,IF(H5&lt;$F$4,$D$11*($F$4-H5)/(($F$4-$F$3)*$C$3),$D$10*(H5-$F$5)/($F$6-$F$5)*$C$3))))</f>
        <v>-0.48432210483785321</v>
      </c>
      <c r="J5" s="836">
        <f>IF(AND(H5&gt;=$F$4,H5&lt;=$F$5),0,IF(H5&lt;=$F$3,$D$13,IF(H5&gt;=$F$6,$D$12,IF(H5&lt;$F$4,$D$13*($F$4-H5)/(($F$4-$F$3)*$C$3),$D$12*(H5-$F$5)/($F$6-$F$5)*$C$3))))</f>
        <v>-0.32868410517886359</v>
      </c>
      <c r="K5" s="834">
        <f>-ROUND(COS(RADIANS(DEGREES(ATAN(I5)))),2)</f>
        <v>-0.9</v>
      </c>
      <c r="L5" s="834">
        <f>-ROUND(COS(RADIANS(DEGREES(ATAN(J5)))),2)</f>
        <v>-0.95</v>
      </c>
      <c r="Q5" s="834"/>
      <c r="R5" s="836"/>
    </row>
    <row r="6" spans="1:18" ht="15.75" x14ac:dyDescent="0.3">
      <c r="B6" s="833" t="s">
        <v>937</v>
      </c>
      <c r="C6" s="835">
        <v>0.95</v>
      </c>
      <c r="E6" s="833" t="s">
        <v>938</v>
      </c>
      <c r="F6" s="834">
        <v>1.08</v>
      </c>
      <c r="H6" s="834">
        <v>0.91</v>
      </c>
      <c r="I6" s="836">
        <f t="shared" ref="I6:I25" si="0">IF(AND(H6&gt;=$F$4,H6&lt;=$F$5),0,IF(H6&lt;=$F$3,$D$11,IF(H6&gt;=$F$6,$D$10,IF(H6&lt;$F$4,$D$11*($F$4-H6)/(($F$4-$F$3)*$C$3),$D$10*(H6-$F$5)/($F$6-$F$5)*$C$3))))</f>
        <v>-0.48432210483785321</v>
      </c>
      <c r="J6" s="836">
        <f t="shared" ref="J6:J25" si="1">IF(AND(H6&gt;=$F$4,H6&lt;=$F$5),0,IF(H6&lt;=$F$3,$D$13,IF(H6&gt;=$F$6,$D$12,IF(H6&lt;$F$4,$D$13*($F$4-H6)/(($F$4-$F$3)*$C$3),$D$12*(H6-$F$5)/($F$6-$F$5)*$C$3))))</f>
        <v>-0.32868410517886359</v>
      </c>
      <c r="K6" s="834">
        <f t="shared" ref="K6:L13" si="2">-ROUND(COS(RADIANS(DEGREES(ATAN(I6)))),2)</f>
        <v>-0.9</v>
      </c>
      <c r="L6" s="834">
        <f t="shared" si="2"/>
        <v>-0.95</v>
      </c>
      <c r="Q6" s="834"/>
      <c r="R6" s="836"/>
    </row>
    <row r="7" spans="1:18" ht="15.75" x14ac:dyDescent="0.3">
      <c r="B7" s="833" t="s">
        <v>939</v>
      </c>
      <c r="C7" s="838">
        <v>1000</v>
      </c>
      <c r="D7" s="833" t="s">
        <v>883</v>
      </c>
      <c r="H7" s="834">
        <v>0.92</v>
      </c>
      <c r="I7" s="836">
        <f t="shared" si="0"/>
        <v>-0.48432210483785321</v>
      </c>
      <c r="J7" s="836">
        <f t="shared" si="1"/>
        <v>-0.32868410517886359</v>
      </c>
      <c r="K7" s="834">
        <f t="shared" si="2"/>
        <v>-0.9</v>
      </c>
      <c r="L7" s="834">
        <f t="shared" si="2"/>
        <v>-0.95</v>
      </c>
      <c r="Q7" s="834"/>
      <c r="R7" s="836"/>
    </row>
    <row r="8" spans="1:18" x14ac:dyDescent="0.2">
      <c r="H8" s="834">
        <v>0.93</v>
      </c>
      <c r="I8" s="836">
        <f t="shared" si="0"/>
        <v>-0.48432210483785321</v>
      </c>
      <c r="J8" s="836">
        <f t="shared" si="1"/>
        <v>-0.32868410517886359</v>
      </c>
      <c r="K8" s="834">
        <f t="shared" si="2"/>
        <v>-0.9</v>
      </c>
      <c r="L8" s="834">
        <f t="shared" si="2"/>
        <v>-0.95</v>
      </c>
      <c r="Q8" s="834"/>
      <c r="R8" s="836"/>
    </row>
    <row r="9" spans="1:18" x14ac:dyDescent="0.2">
      <c r="C9" s="833">
        <v>1</v>
      </c>
      <c r="H9" s="834">
        <v>0.94</v>
      </c>
      <c r="I9" s="836">
        <f t="shared" si="0"/>
        <v>-0.48432210483785321</v>
      </c>
      <c r="J9" s="836">
        <f t="shared" si="1"/>
        <v>-0.32868410517886359</v>
      </c>
      <c r="K9" s="834">
        <f t="shared" si="2"/>
        <v>-0.9</v>
      </c>
      <c r="L9" s="834">
        <f t="shared" si="2"/>
        <v>-0.95</v>
      </c>
      <c r="Q9" s="834"/>
      <c r="R9" s="836"/>
    </row>
    <row r="10" spans="1:18" x14ac:dyDescent="0.2">
      <c r="B10" s="833" t="s">
        <v>940</v>
      </c>
      <c r="C10" s="833">
        <v>0.9</v>
      </c>
      <c r="D10" s="837">
        <f>TAN(DEGREES(ACOS(C10))*PI()/180)</f>
        <v>0.48432210483785254</v>
      </c>
      <c r="H10" s="834">
        <v>0.95</v>
      </c>
      <c r="I10" s="836">
        <f t="shared" si="0"/>
        <v>-0.36324157862838991</v>
      </c>
      <c r="J10" s="836">
        <f t="shared" si="1"/>
        <v>-0.24651307888414767</v>
      </c>
      <c r="K10" s="833">
        <f t="shared" si="2"/>
        <v>-0.94</v>
      </c>
      <c r="L10" s="833">
        <f t="shared" si="2"/>
        <v>-0.97</v>
      </c>
      <c r="Q10" s="834"/>
      <c r="R10" s="836"/>
    </row>
    <row r="11" spans="1:18" x14ac:dyDescent="0.2">
      <c r="B11" s="833" t="s">
        <v>941</v>
      </c>
      <c r="C11" s="833">
        <v>-0.9</v>
      </c>
      <c r="D11" s="837">
        <f>TAN(DEGREES(ACOS(C11))*PI()/180)</f>
        <v>-0.48432210483785321</v>
      </c>
      <c r="H11" s="834">
        <v>0.96</v>
      </c>
      <c r="I11" s="836">
        <f t="shared" si="0"/>
        <v>-0.2421610524189266</v>
      </c>
      <c r="J11" s="836">
        <f t="shared" si="1"/>
        <v>-0.1643420525894318</v>
      </c>
      <c r="K11" s="833">
        <f t="shared" si="2"/>
        <v>-0.97</v>
      </c>
      <c r="L11" s="833">
        <f t="shared" si="2"/>
        <v>-0.99</v>
      </c>
      <c r="Q11" s="834"/>
      <c r="R11" s="836"/>
    </row>
    <row r="12" spans="1:18" x14ac:dyDescent="0.2">
      <c r="B12" s="833" t="s">
        <v>940</v>
      </c>
      <c r="C12" s="833">
        <v>0.95</v>
      </c>
      <c r="D12" s="837">
        <f>TAN(DEGREES(ACOS(C12))*PI()/180)</f>
        <v>0.32868410517886321</v>
      </c>
      <c r="H12" s="834">
        <v>0.97</v>
      </c>
      <c r="I12" s="836">
        <f t="shared" si="0"/>
        <v>-0.1210805262094633</v>
      </c>
      <c r="J12" s="836">
        <f t="shared" si="1"/>
        <v>-8.2171026294715899E-2</v>
      </c>
      <c r="K12" s="833">
        <f t="shared" si="2"/>
        <v>-0.99</v>
      </c>
      <c r="L12" s="833">
        <f t="shared" si="2"/>
        <v>-1</v>
      </c>
      <c r="Q12" s="834"/>
      <c r="R12" s="836"/>
    </row>
    <row r="13" spans="1:18" x14ac:dyDescent="0.2">
      <c r="B13" s="833" t="s">
        <v>941</v>
      </c>
      <c r="C13" s="833">
        <v>-0.95</v>
      </c>
      <c r="D13" s="837">
        <f>TAN(DEGREES(ACOS(C13))*PI()/180)</f>
        <v>-0.32868410517886359</v>
      </c>
      <c r="H13" s="834">
        <v>0.98</v>
      </c>
      <c r="I13" s="836">
        <f t="shared" si="0"/>
        <v>0</v>
      </c>
      <c r="J13" s="836">
        <f t="shared" si="1"/>
        <v>0</v>
      </c>
      <c r="K13" s="833">
        <f t="shared" si="2"/>
        <v>-1</v>
      </c>
      <c r="L13" s="833">
        <f t="shared" si="2"/>
        <v>-1</v>
      </c>
      <c r="Q13" s="834"/>
      <c r="R13" s="836"/>
    </row>
    <row r="14" spans="1:18" x14ac:dyDescent="0.2">
      <c r="C14" s="834"/>
      <c r="H14" s="834">
        <v>0.99</v>
      </c>
      <c r="I14" s="836">
        <f t="shared" si="0"/>
        <v>0</v>
      </c>
      <c r="J14" s="836">
        <f t="shared" si="1"/>
        <v>0</v>
      </c>
      <c r="K14" s="833">
        <f t="shared" ref="K14:L25" si="3">ROUND(COS(RADIANS(DEGREES(ATAN(I14)))),2)</f>
        <v>1</v>
      </c>
      <c r="L14" s="833">
        <f t="shared" si="3"/>
        <v>1</v>
      </c>
      <c r="Q14" s="834"/>
      <c r="R14" s="836"/>
    </row>
    <row r="15" spans="1:18" x14ac:dyDescent="0.2">
      <c r="C15" s="834"/>
      <c r="F15" s="834"/>
      <c r="H15" s="834">
        <v>1</v>
      </c>
      <c r="I15" s="836">
        <f t="shared" si="0"/>
        <v>0</v>
      </c>
      <c r="J15" s="836">
        <f t="shared" si="1"/>
        <v>0</v>
      </c>
      <c r="K15" s="833">
        <f t="shared" si="3"/>
        <v>1</v>
      </c>
      <c r="L15" s="833">
        <f t="shared" si="3"/>
        <v>1</v>
      </c>
      <c r="Q15" s="834"/>
    </row>
    <row r="16" spans="1:18" x14ac:dyDescent="0.2">
      <c r="C16" s="839"/>
      <c r="H16" s="834">
        <v>1.01</v>
      </c>
      <c r="I16" s="836">
        <f t="shared" si="0"/>
        <v>0</v>
      </c>
      <c r="J16" s="836">
        <f t="shared" si="1"/>
        <v>0</v>
      </c>
      <c r="K16" s="833">
        <f t="shared" si="3"/>
        <v>1</v>
      </c>
      <c r="L16" s="833">
        <f t="shared" si="3"/>
        <v>1</v>
      </c>
      <c r="Q16" s="834"/>
    </row>
    <row r="17" spans="2:17" x14ac:dyDescent="0.2">
      <c r="C17" s="839"/>
      <c r="H17" s="834">
        <v>1.02</v>
      </c>
      <c r="I17" s="836">
        <f t="shared" si="0"/>
        <v>0</v>
      </c>
      <c r="J17" s="836">
        <f t="shared" si="1"/>
        <v>0</v>
      </c>
      <c r="K17" s="833">
        <f t="shared" si="3"/>
        <v>1</v>
      </c>
      <c r="L17" s="833">
        <f t="shared" si="3"/>
        <v>1</v>
      </c>
      <c r="Q17" s="834"/>
    </row>
    <row r="18" spans="2:17" x14ac:dyDescent="0.2">
      <c r="C18" s="839"/>
      <c r="H18" s="834">
        <v>1.03</v>
      </c>
      <c r="I18" s="836">
        <f t="shared" si="0"/>
        <v>0</v>
      </c>
      <c r="J18" s="836">
        <f t="shared" si="1"/>
        <v>0</v>
      </c>
      <c r="K18" s="833">
        <f t="shared" si="3"/>
        <v>1</v>
      </c>
      <c r="L18" s="833">
        <f t="shared" si="3"/>
        <v>1</v>
      </c>
      <c r="Q18" s="834"/>
    </row>
    <row r="19" spans="2:17" x14ac:dyDescent="0.2">
      <c r="C19" s="839"/>
      <c r="H19" s="834">
        <v>1.04</v>
      </c>
      <c r="I19" s="836">
        <f t="shared" si="0"/>
        <v>0</v>
      </c>
      <c r="J19" s="836">
        <f t="shared" si="1"/>
        <v>0</v>
      </c>
      <c r="K19" s="833">
        <f t="shared" si="3"/>
        <v>1</v>
      </c>
      <c r="L19" s="833">
        <f t="shared" si="3"/>
        <v>1</v>
      </c>
      <c r="Q19" s="834"/>
    </row>
    <row r="20" spans="2:17" x14ac:dyDescent="0.2">
      <c r="H20" s="834">
        <v>1.05</v>
      </c>
      <c r="I20" s="836">
        <f t="shared" si="0"/>
        <v>0.12108052620946314</v>
      </c>
      <c r="J20" s="836">
        <f t="shared" si="1"/>
        <v>8.2171026294715802E-2</v>
      </c>
      <c r="K20" s="833">
        <f t="shared" si="3"/>
        <v>0.99</v>
      </c>
      <c r="L20" s="833">
        <f t="shared" si="3"/>
        <v>1</v>
      </c>
      <c r="Q20" s="834"/>
    </row>
    <row r="21" spans="2:17" x14ac:dyDescent="0.2">
      <c r="H21" s="834">
        <v>1.06</v>
      </c>
      <c r="I21" s="836">
        <f t="shared" si="0"/>
        <v>0.24216105241892627</v>
      </c>
      <c r="J21" s="836">
        <f t="shared" si="1"/>
        <v>0.1643420525894316</v>
      </c>
      <c r="K21" s="834">
        <f t="shared" si="3"/>
        <v>0.97</v>
      </c>
      <c r="L21" s="834">
        <f t="shared" si="3"/>
        <v>0.99</v>
      </c>
      <c r="Q21" s="834"/>
    </row>
    <row r="22" spans="2:17" x14ac:dyDescent="0.2">
      <c r="H22" s="834">
        <v>1.07</v>
      </c>
      <c r="I22" s="836">
        <f t="shared" si="0"/>
        <v>0.36324157862838941</v>
      </c>
      <c r="J22" s="836">
        <f t="shared" si="1"/>
        <v>0.24651307888414742</v>
      </c>
      <c r="K22" s="834">
        <f t="shared" si="3"/>
        <v>0.94</v>
      </c>
      <c r="L22" s="834">
        <f t="shared" si="3"/>
        <v>0.97</v>
      </c>
      <c r="Q22" s="834"/>
    </row>
    <row r="23" spans="2:17" x14ac:dyDescent="0.2">
      <c r="H23" s="834">
        <v>1.08</v>
      </c>
      <c r="I23" s="836">
        <f t="shared" si="0"/>
        <v>0.48432210483785254</v>
      </c>
      <c r="J23" s="836">
        <f t="shared" si="1"/>
        <v>0.32868410517886321</v>
      </c>
      <c r="K23" s="834">
        <f t="shared" si="3"/>
        <v>0.9</v>
      </c>
      <c r="L23" s="834">
        <f t="shared" si="3"/>
        <v>0.95</v>
      </c>
      <c r="Q23" s="834"/>
    </row>
    <row r="24" spans="2:17" x14ac:dyDescent="0.2">
      <c r="H24" s="834">
        <v>1.0900000000000001</v>
      </c>
      <c r="I24" s="836">
        <f t="shared" si="0"/>
        <v>0.48432210483785254</v>
      </c>
      <c r="J24" s="836">
        <f t="shared" si="1"/>
        <v>0.32868410517886321</v>
      </c>
      <c r="K24" s="834">
        <f t="shared" si="3"/>
        <v>0.9</v>
      </c>
      <c r="L24" s="834">
        <f t="shared" si="3"/>
        <v>0.95</v>
      </c>
      <c r="Q24" s="834"/>
    </row>
    <row r="25" spans="2:17" x14ac:dyDescent="0.2">
      <c r="H25" s="834">
        <v>1.1000000000000001</v>
      </c>
      <c r="I25" s="836">
        <f t="shared" si="0"/>
        <v>0.48432210483785254</v>
      </c>
      <c r="J25" s="836">
        <f t="shared" si="1"/>
        <v>0.32868410517886321</v>
      </c>
      <c r="K25" s="834">
        <f t="shared" si="3"/>
        <v>0.9</v>
      </c>
      <c r="L25" s="834">
        <f t="shared" si="3"/>
        <v>0.95</v>
      </c>
      <c r="Q25" s="834"/>
    </row>
    <row r="29" spans="2:17" x14ac:dyDescent="0.2">
      <c r="B29" s="861" t="s">
        <v>979</v>
      </c>
      <c r="C29" s="861" t="s">
        <v>980</v>
      </c>
      <c r="D29" s="861" t="s">
        <v>981</v>
      </c>
      <c r="E29" s="861" t="s">
        <v>982</v>
      </c>
      <c r="F29" s="861" t="s">
        <v>933</v>
      </c>
      <c r="G29" s="861" t="s">
        <v>983</v>
      </c>
      <c r="H29" s="861" t="s">
        <v>984</v>
      </c>
    </row>
    <row r="30" spans="2:17" x14ac:dyDescent="0.2">
      <c r="B30" s="862">
        <v>10</v>
      </c>
      <c r="C30" s="863">
        <v>0.95</v>
      </c>
      <c r="D30" s="863">
        <f>SIN(ACOS(C30))</f>
        <v>0.31224989991992003</v>
      </c>
      <c r="E30" s="862">
        <f>B30*C30</f>
        <v>9.5</v>
      </c>
      <c r="F30" s="862">
        <f>B30*D30</f>
        <v>3.1224989991992</v>
      </c>
      <c r="G30" s="863">
        <f>F30/E30</f>
        <v>0.32868410517886315</v>
      </c>
      <c r="H30" s="864">
        <f>F30/B30</f>
        <v>0.31224989991992003</v>
      </c>
    </row>
    <row r="31" spans="2:17" x14ac:dyDescent="0.2">
      <c r="B31" s="862">
        <v>10</v>
      </c>
      <c r="C31" s="863">
        <v>0.9</v>
      </c>
      <c r="D31" s="863">
        <f>SIN(ACOS(C31))</f>
        <v>0.43588989435406728</v>
      </c>
      <c r="E31" s="862">
        <f>B31*C31</f>
        <v>9</v>
      </c>
      <c r="F31" s="862">
        <f>B31*D31</f>
        <v>4.3588989435406731</v>
      </c>
      <c r="G31" s="863">
        <f>F31/E31</f>
        <v>0.48432210483785254</v>
      </c>
      <c r="H31" s="864">
        <f>F31/B31</f>
        <v>0.43588989435406733</v>
      </c>
    </row>
  </sheetData>
  <sheetProtection algorithmName="SHA-512" hashValue="8oL+62+Fm2mhg1jR9mht5WkUUk/JUs/cydU+lS+uyL/WFhgiGw2C5uzaZi49APzerbjwR/KKY9EXaLlL9thLlg==" saltValue="3IjBCvP4GG7OgeUtAOpENg==" spinCount="100000" sheet="1" objects="1" scenarios="1"/>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indexed="53"/>
  </sheetPr>
  <dimension ref="B1:BF24"/>
  <sheetViews>
    <sheetView showGridLines="0" showRowColHeaders="0" showZeros="0" showOutlineSymbols="0" zoomScaleNormal="100" zoomScaleSheetLayoutView="100" workbookViewId="0">
      <selection activeCell="C23" sqref="C23:W23"/>
    </sheetView>
  </sheetViews>
  <sheetFormatPr baseColWidth="10" defaultRowHeight="12.75" x14ac:dyDescent="0.2"/>
  <cols>
    <col min="1" max="1" width="35.7109375" style="222" customWidth="1"/>
    <col min="2" max="44" width="1.7109375" style="222" customWidth="1"/>
    <col min="45" max="46" width="1.85546875" style="222" customWidth="1"/>
    <col min="47" max="47" width="1.7109375" style="222" customWidth="1"/>
    <col min="48" max="48" width="3.85546875" style="222" customWidth="1"/>
    <col min="49" max="49" width="2.28515625" style="222" customWidth="1"/>
    <col min="50" max="51" width="1.85546875" style="222" customWidth="1"/>
    <col min="52" max="52" width="1" style="222" customWidth="1"/>
    <col min="53" max="53" width="12.28515625" style="222" hidden="1" customWidth="1"/>
    <col min="54" max="54" width="10" style="222" customWidth="1"/>
    <col min="55" max="55" width="9.28515625" style="222" customWidth="1"/>
    <col min="56" max="56" width="6.5703125" style="222" customWidth="1"/>
    <col min="57" max="57" width="2.42578125" style="222" customWidth="1"/>
    <col min="58" max="58" width="20.42578125" style="222" customWidth="1"/>
    <col min="59" max="59" width="13.28515625" style="222" customWidth="1"/>
    <col min="60" max="60" width="6.7109375" style="222" customWidth="1"/>
    <col min="61" max="61" width="2.7109375" style="222" customWidth="1"/>
    <col min="62" max="16384" width="11.42578125" style="222"/>
  </cols>
  <sheetData>
    <row r="1" spans="2:58" s="220" customFormat="1" ht="18.75" customHeight="1" x14ac:dyDescent="0.2">
      <c r="B1" s="1198" t="s">
        <v>370</v>
      </c>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c r="AB1" s="1199"/>
      <c r="AC1" s="1199"/>
      <c r="AD1" s="1199"/>
      <c r="AE1" s="1199"/>
      <c r="AF1" s="1199"/>
      <c r="AG1" s="1199"/>
      <c r="AH1" s="1199"/>
      <c r="AI1" s="1199"/>
      <c r="AJ1" s="1199"/>
      <c r="AK1" s="1199"/>
      <c r="AL1" s="1199"/>
      <c r="AM1" s="1199"/>
      <c r="AN1" s="1199"/>
      <c r="AO1" s="1199"/>
      <c r="AP1" s="1199"/>
      <c r="AQ1" s="1199"/>
      <c r="AR1" s="1199"/>
      <c r="AS1" s="1199"/>
      <c r="AT1" s="1199"/>
      <c r="AU1" s="1199"/>
      <c r="AV1" s="1199"/>
      <c r="AW1" s="1199"/>
      <c r="AX1" s="1199"/>
      <c r="AY1" s="1199"/>
      <c r="AZ1" s="1200"/>
    </row>
    <row r="2" spans="2:58" s="220" customFormat="1" ht="18.75" customHeight="1" thickBot="1" x14ac:dyDescent="0.25">
      <c r="B2" s="2748"/>
      <c r="C2" s="2749"/>
      <c r="D2" s="2749"/>
      <c r="E2" s="2749"/>
      <c r="F2" s="2749"/>
      <c r="G2" s="2749"/>
      <c r="H2" s="2749"/>
      <c r="I2" s="2749"/>
      <c r="J2" s="2749"/>
      <c r="K2" s="2749"/>
      <c r="L2" s="2749"/>
      <c r="M2" s="2749"/>
      <c r="N2" s="2749"/>
      <c r="O2" s="2749"/>
      <c r="P2" s="2749"/>
      <c r="Q2" s="2749"/>
      <c r="R2" s="2749"/>
      <c r="S2" s="2749"/>
      <c r="T2" s="2749"/>
      <c r="U2" s="2749"/>
      <c r="V2" s="2749"/>
      <c r="W2" s="2749"/>
      <c r="X2" s="2749"/>
      <c r="Y2" s="2749"/>
      <c r="Z2" s="2749"/>
      <c r="AA2" s="2749"/>
      <c r="AB2" s="2749"/>
      <c r="AC2" s="2749"/>
      <c r="AD2" s="2749"/>
      <c r="AE2" s="2749"/>
      <c r="AF2" s="2749"/>
      <c r="AG2" s="2749"/>
      <c r="AH2" s="2749"/>
      <c r="AI2" s="2749"/>
      <c r="AJ2" s="2749"/>
      <c r="AK2" s="2749"/>
      <c r="AL2" s="2749"/>
      <c r="AM2" s="2749"/>
      <c r="AN2" s="2749"/>
      <c r="AO2" s="2749"/>
      <c r="AP2" s="2749"/>
      <c r="AQ2" s="2749"/>
      <c r="AR2" s="2750"/>
      <c r="AS2" s="2746" t="s">
        <v>25</v>
      </c>
      <c r="AT2" s="2747"/>
      <c r="AU2" s="2747"/>
      <c r="AV2" s="2747"/>
      <c r="AW2" s="2747"/>
      <c r="AX2" s="1740">
        <f>'E.1 Antragstellung EZA'!AX2</f>
        <v>1</v>
      </c>
      <c r="AY2" s="1740"/>
      <c r="AZ2" s="844"/>
    </row>
    <row r="3" spans="2:58" s="220" customFormat="1" ht="18" customHeight="1" x14ac:dyDescent="0.2">
      <c r="B3" s="1449" t="s">
        <v>43</v>
      </c>
      <c r="C3" s="1450"/>
      <c r="D3" s="1450"/>
      <c r="E3" s="1450"/>
      <c r="F3" s="1450"/>
      <c r="G3" s="1450"/>
      <c r="H3" s="1450"/>
      <c r="I3" s="1450"/>
      <c r="J3" s="1450"/>
      <c r="K3" s="1450"/>
      <c r="L3" s="1450"/>
      <c r="M3" s="1450"/>
      <c r="N3" s="1450"/>
      <c r="O3" s="1450"/>
      <c r="P3" s="1450"/>
      <c r="Q3" s="732"/>
      <c r="R3" s="1451">
        <f>'E.1 Antragstellung EZA'!AS21</f>
        <v>0</v>
      </c>
      <c r="S3" s="1451"/>
      <c r="T3" s="1451"/>
      <c r="U3" s="1451"/>
      <c r="V3" s="1451"/>
      <c r="W3" s="1451"/>
      <c r="X3" s="1452"/>
      <c r="Y3" s="1416" t="s">
        <v>241</v>
      </c>
      <c r="Z3" s="1417"/>
      <c r="AA3" s="1417"/>
      <c r="AB3" s="1417"/>
      <c r="AC3" s="1417"/>
      <c r="AD3" s="1417"/>
      <c r="AE3" s="1417"/>
      <c r="AF3" s="1417"/>
      <c r="AG3" s="1417"/>
      <c r="AH3" s="1417"/>
      <c r="AI3" s="1417"/>
      <c r="AJ3" s="1417"/>
      <c r="AK3" s="1417"/>
      <c r="AL3" s="1417"/>
      <c r="AM3" s="1417"/>
      <c r="AN3" s="1417"/>
      <c r="AO3" s="1417"/>
      <c r="AP3" s="1417"/>
      <c r="AQ3" s="1417"/>
      <c r="AR3" s="1417"/>
      <c r="AS3" s="1238">
        <f>Tabelle1!D6</f>
        <v>0</v>
      </c>
      <c r="AT3" s="1238"/>
      <c r="AU3" s="1238"/>
      <c r="AV3" s="1239"/>
      <c r="AW3" s="843" t="s">
        <v>11</v>
      </c>
      <c r="AX3" s="1425">
        <f>Tabelle1!F6</f>
        <v>0</v>
      </c>
      <c r="AY3" s="1426"/>
      <c r="AZ3" s="1426"/>
      <c r="BA3" s="841"/>
      <c r="BB3" s="858"/>
    </row>
    <row r="4" spans="2:58" ht="23.25" customHeight="1" x14ac:dyDescent="0.2">
      <c r="B4" s="1042" t="s">
        <v>3</v>
      </c>
      <c r="C4" s="1043"/>
      <c r="D4" s="1043"/>
      <c r="E4" s="1043"/>
      <c r="F4" s="1043"/>
      <c r="G4" s="1043"/>
      <c r="H4" s="1043"/>
      <c r="I4" s="1043"/>
      <c r="J4" s="1043"/>
      <c r="K4" s="1043"/>
      <c r="L4" s="1044"/>
      <c r="M4" s="1965" t="s">
        <v>4</v>
      </c>
      <c r="N4" s="1966"/>
      <c r="O4" s="1966"/>
      <c r="P4" s="1966"/>
      <c r="Q4" s="1966"/>
      <c r="R4" s="1966"/>
      <c r="S4" s="1966"/>
      <c r="T4" s="1966"/>
      <c r="U4" s="1966"/>
      <c r="V4" s="1966"/>
      <c r="W4" s="1966"/>
      <c r="X4" s="1966"/>
      <c r="Y4" s="181"/>
      <c r="Z4" s="1228">
        <f>Tabelle1!D3</f>
        <v>0</v>
      </c>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9"/>
      <c r="BB4" s="220"/>
      <c r="BF4" s="220"/>
    </row>
    <row r="5" spans="2:58" ht="23.25" customHeight="1" x14ac:dyDescent="0.2">
      <c r="B5" s="1221" t="s">
        <v>337</v>
      </c>
      <c r="C5" s="1222"/>
      <c r="D5" s="1222"/>
      <c r="E5" s="1222"/>
      <c r="F5" s="1222"/>
      <c r="G5" s="1222"/>
      <c r="H5" s="1222"/>
      <c r="I5" s="1222"/>
      <c r="J5" s="1222"/>
      <c r="K5" s="1222"/>
      <c r="L5" s="1223"/>
      <c r="M5" s="1202" t="s">
        <v>5</v>
      </c>
      <c r="N5" s="1203"/>
      <c r="O5" s="1203"/>
      <c r="P5" s="1203"/>
      <c r="Q5" s="1203"/>
      <c r="R5" s="1203"/>
      <c r="S5" s="1203"/>
      <c r="T5" s="1203"/>
      <c r="U5" s="1203"/>
      <c r="V5" s="1203"/>
      <c r="W5" s="1203"/>
      <c r="X5" s="1204"/>
      <c r="Y5" s="1226" t="s">
        <v>59</v>
      </c>
      <c r="Z5" s="1227"/>
      <c r="AA5" s="179"/>
      <c r="AB5" s="1232">
        <v>99310</v>
      </c>
      <c r="AC5" s="1232"/>
      <c r="AD5" s="1232"/>
      <c r="AE5" s="1232"/>
      <c r="AF5" s="180"/>
      <c r="AG5" s="1230" t="s">
        <v>0</v>
      </c>
      <c r="AH5" s="1230"/>
      <c r="AI5" s="1230"/>
      <c r="AJ5" s="1230"/>
      <c r="AK5" s="1230"/>
      <c r="AL5" s="1230"/>
      <c r="AM5" s="1230"/>
      <c r="AN5" s="1230"/>
      <c r="AO5" s="1230"/>
      <c r="AP5" s="1230"/>
      <c r="AQ5" s="1230"/>
      <c r="AR5" s="1230"/>
      <c r="AS5" s="1230"/>
      <c r="AT5" s="1230"/>
      <c r="AU5" s="1230"/>
      <c r="AV5" s="1230"/>
      <c r="AW5" s="1230"/>
      <c r="AX5" s="1230"/>
      <c r="AY5" s="1230"/>
      <c r="AZ5" s="1231"/>
      <c r="BB5" s="220"/>
    </row>
    <row r="6" spans="2:58" ht="23.25" customHeight="1" x14ac:dyDescent="0.2">
      <c r="B6" s="970"/>
      <c r="C6" s="971"/>
      <c r="D6" s="971"/>
      <c r="E6" s="971"/>
      <c r="F6" s="971"/>
      <c r="G6" s="971"/>
      <c r="H6" s="971"/>
      <c r="I6" s="971"/>
      <c r="J6" s="971"/>
      <c r="K6" s="971"/>
      <c r="L6" s="972"/>
      <c r="M6" s="1209" t="s">
        <v>28</v>
      </c>
      <c r="N6" s="1210"/>
      <c r="O6" s="1210"/>
      <c r="P6" s="1210"/>
      <c r="Q6" s="1210"/>
      <c r="R6" s="1210"/>
      <c r="S6" s="1210"/>
      <c r="T6" s="1210"/>
      <c r="U6" s="1210"/>
      <c r="V6" s="1210"/>
      <c r="W6" s="1210"/>
      <c r="X6" s="1210"/>
      <c r="Y6" s="178"/>
      <c r="Z6" s="1207">
        <f>Tabelle1!H3</f>
        <v>0</v>
      </c>
      <c r="AA6" s="1207"/>
      <c r="AB6" s="1207"/>
      <c r="AC6" s="1207"/>
      <c r="AD6" s="1207"/>
      <c r="AE6" s="1207"/>
      <c r="AF6" s="1207"/>
      <c r="AG6" s="1207"/>
      <c r="AH6" s="1207"/>
      <c r="AI6" s="1207"/>
      <c r="AJ6" s="1207"/>
      <c r="AK6" s="1207"/>
      <c r="AL6" s="177"/>
      <c r="AM6" s="1211">
        <f>'E.1 Antragstellung EZA'!AM5</f>
        <v>0</v>
      </c>
      <c r="AN6" s="1211"/>
      <c r="AO6" s="177"/>
      <c r="AP6" s="1207">
        <f>Tabelle1!J3</f>
        <v>0</v>
      </c>
      <c r="AQ6" s="1207"/>
      <c r="AR6" s="1207"/>
      <c r="AS6" s="1207"/>
      <c r="AT6" s="1207"/>
      <c r="AU6" s="1207"/>
      <c r="AV6" s="1207"/>
      <c r="AW6" s="1207"/>
      <c r="AX6" s="1207"/>
      <c r="AY6" s="1207"/>
      <c r="AZ6" s="1208"/>
    </row>
    <row r="7" spans="2:58" ht="23.25" customHeight="1" x14ac:dyDescent="0.2">
      <c r="B7" s="956" t="s">
        <v>97</v>
      </c>
      <c r="C7" s="964"/>
      <c r="D7" s="964"/>
      <c r="E7" s="964"/>
      <c r="F7" s="964"/>
      <c r="G7" s="964"/>
      <c r="H7" s="964"/>
      <c r="I7" s="964"/>
      <c r="J7" s="964"/>
      <c r="K7" s="964"/>
      <c r="L7" s="965"/>
      <c r="M7" s="1184" t="s">
        <v>29</v>
      </c>
      <c r="N7" s="1185"/>
      <c r="O7" s="1185"/>
      <c r="P7" s="1185"/>
      <c r="Q7" s="1185"/>
      <c r="R7" s="1185"/>
      <c r="S7" s="1185"/>
      <c r="T7" s="1185"/>
      <c r="U7" s="1185"/>
      <c r="V7" s="1185"/>
      <c r="W7" s="1185"/>
      <c r="X7" s="1185"/>
      <c r="Y7" s="183"/>
      <c r="Z7" s="1177" t="str">
        <f>IF($BA$9=1,Tabelle1!C9,IF($BA$9=2,Tabelle1!C10,IF($BA$9=3,Tabelle1!C11,"")))</f>
        <v/>
      </c>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7"/>
      <c r="AY7" s="1177"/>
      <c r="AZ7" s="1178"/>
      <c r="BF7" s="220"/>
    </row>
    <row r="8" spans="2:58" ht="23.25" customHeight="1" x14ac:dyDescent="0.2">
      <c r="B8" s="2751"/>
      <c r="C8" s="2752"/>
      <c r="D8" s="2752"/>
      <c r="E8" s="2752"/>
      <c r="F8" s="2752"/>
      <c r="G8" s="2752"/>
      <c r="H8" s="2752"/>
      <c r="I8" s="2752"/>
      <c r="J8" s="2752"/>
      <c r="K8" s="2752"/>
      <c r="L8" s="2753"/>
      <c r="M8" s="946" t="s">
        <v>4</v>
      </c>
      <c r="N8" s="947"/>
      <c r="O8" s="947"/>
      <c r="P8" s="947"/>
      <c r="Q8" s="947"/>
      <c r="R8" s="947"/>
      <c r="S8" s="947"/>
      <c r="T8" s="947"/>
      <c r="U8" s="947"/>
      <c r="V8" s="947"/>
      <c r="W8" s="947"/>
      <c r="X8" s="947"/>
      <c r="Y8" s="184"/>
      <c r="Z8" s="981" t="str">
        <f>IF($BA$9=1,Tabelle1!D9,IF($BA$9=2,Tabelle1!D10,IF($BA$9=3,Tabelle1!D11,"")))</f>
        <v/>
      </c>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2"/>
      <c r="BF8" s="148"/>
    </row>
    <row r="9" spans="2:58" ht="23.25" customHeight="1" x14ac:dyDescent="0.2">
      <c r="B9" s="2754"/>
      <c r="C9" s="2755"/>
      <c r="D9" s="2755"/>
      <c r="E9" s="2755"/>
      <c r="F9" s="2755"/>
      <c r="G9" s="2755"/>
      <c r="H9" s="2755"/>
      <c r="I9" s="2755"/>
      <c r="J9" s="2755"/>
      <c r="K9" s="2755"/>
      <c r="L9" s="2756"/>
      <c r="M9" s="946" t="s">
        <v>5</v>
      </c>
      <c r="N9" s="947"/>
      <c r="O9" s="947"/>
      <c r="P9" s="947"/>
      <c r="Q9" s="947"/>
      <c r="R9" s="947"/>
      <c r="S9" s="947"/>
      <c r="T9" s="947"/>
      <c r="U9" s="947"/>
      <c r="V9" s="947"/>
      <c r="W9" s="947"/>
      <c r="X9" s="947"/>
      <c r="Y9" s="1201" t="str">
        <f>IF($BA$9=1,Tabelle1!E9,IF($BA$9=2,Tabelle1!E10,IF($BA$9=3,Tabelle1!E11,"")))</f>
        <v/>
      </c>
      <c r="Z9" s="1201"/>
      <c r="AA9" s="179"/>
      <c r="AB9" s="980" t="str">
        <f>IF($BA$9=1,Tabelle1!F9,IF($BA$9=2,Tabelle1!F10,IF($BA$9=3,Tabelle1!F11,"")))</f>
        <v/>
      </c>
      <c r="AC9" s="980"/>
      <c r="AD9" s="980"/>
      <c r="AE9" s="980"/>
      <c r="AF9" s="180"/>
      <c r="AG9" s="981" t="str">
        <f>IF($BA$9=1,Tabelle1!G9,IF($BA$9=2,Tabelle1!G10,IF($BA$9=3,Tabelle1!G11,"")))</f>
        <v/>
      </c>
      <c r="AH9" s="981"/>
      <c r="AI9" s="981"/>
      <c r="AJ9" s="981"/>
      <c r="AK9" s="981"/>
      <c r="AL9" s="981"/>
      <c r="AM9" s="981"/>
      <c r="AN9" s="981"/>
      <c r="AO9" s="981"/>
      <c r="AP9" s="981"/>
      <c r="AQ9" s="981"/>
      <c r="AR9" s="981"/>
      <c r="AS9" s="981"/>
      <c r="AT9" s="981"/>
      <c r="AU9" s="981"/>
      <c r="AV9" s="981"/>
      <c r="AW9" s="981"/>
      <c r="AX9" s="981"/>
      <c r="AY9" s="981"/>
      <c r="AZ9" s="982"/>
      <c r="BA9" s="13">
        <v>0</v>
      </c>
      <c r="BE9" s="24"/>
    </row>
    <row r="10" spans="2:58" ht="23.25" customHeight="1" x14ac:dyDescent="0.2">
      <c r="B10" s="2754"/>
      <c r="C10" s="2755"/>
      <c r="D10" s="2755"/>
      <c r="E10" s="2755"/>
      <c r="F10" s="2755"/>
      <c r="G10" s="2755"/>
      <c r="H10" s="2755"/>
      <c r="I10" s="2755"/>
      <c r="J10" s="2755"/>
      <c r="K10" s="2755"/>
      <c r="L10" s="2756"/>
      <c r="M10" s="2757" t="s">
        <v>35</v>
      </c>
      <c r="N10" s="1030"/>
      <c r="O10" s="1030"/>
      <c r="P10" s="1030"/>
      <c r="Q10" s="1030"/>
      <c r="R10" s="1030"/>
      <c r="S10" s="1030"/>
      <c r="T10" s="1030"/>
      <c r="U10" s="1030"/>
      <c r="V10" s="1030"/>
      <c r="W10" s="1030"/>
      <c r="X10" s="1030"/>
      <c r="Y10" s="727"/>
      <c r="Z10" s="2758" t="str">
        <f>IF($BA$9=1,Tabelle1!H9,IF($BA$9=2,Tabelle1!H10,IF($BA$9=3,Tabelle1!H11,"")))</f>
        <v/>
      </c>
      <c r="AA10" s="2758"/>
      <c r="AB10" s="2758"/>
      <c r="AC10" s="2758"/>
      <c r="AD10" s="2758"/>
      <c r="AE10" s="2758"/>
      <c r="AF10" s="2758"/>
      <c r="AG10" s="2758"/>
      <c r="AH10" s="2758"/>
      <c r="AI10" s="2758"/>
      <c r="AJ10" s="745"/>
      <c r="AK10" s="2759" t="str">
        <f>IF($BA$9=1,Tabelle1!I9,IF($BA$9=2,Tabelle1!I10,IF($BA$9=3,Tabelle1!I11,"")))</f>
        <v/>
      </c>
      <c r="AL10" s="2760"/>
      <c r="AM10" s="2760"/>
      <c r="AN10" s="2760"/>
      <c r="AO10" s="2760"/>
      <c r="AP10" s="2760"/>
      <c r="AQ10" s="2760"/>
      <c r="AR10" s="2760"/>
      <c r="AS10" s="2760"/>
      <c r="AT10" s="2760"/>
      <c r="AU10" s="2760"/>
      <c r="AV10" s="2760"/>
      <c r="AW10" s="2760"/>
      <c r="AX10" s="2760"/>
      <c r="AY10" s="2760"/>
      <c r="AZ10" s="2761"/>
    </row>
    <row r="11" spans="2:58" ht="23.25" customHeight="1" x14ac:dyDescent="0.2">
      <c r="B11" s="2764" t="s">
        <v>339</v>
      </c>
      <c r="C11" s="2771"/>
      <c r="D11" s="2771"/>
      <c r="E11" s="2771"/>
      <c r="F11" s="2771"/>
      <c r="G11" s="2771"/>
      <c r="H11" s="2771"/>
      <c r="I11" s="2771"/>
      <c r="J11" s="2771"/>
      <c r="K11" s="2771"/>
      <c r="L11" s="2772"/>
      <c r="M11" s="2773" t="str">
        <f>" "&amp;'E.0 Netzanschlussbegehren'!T14</f>
        <v xml:space="preserve"> </v>
      </c>
      <c r="N11" s="2773"/>
      <c r="O11" s="2773"/>
      <c r="P11" s="2773"/>
      <c r="Q11" s="2773"/>
      <c r="R11" s="2773"/>
      <c r="S11" s="2773"/>
      <c r="T11" s="2773"/>
      <c r="U11" s="2773"/>
      <c r="V11" s="2773"/>
      <c r="W11" s="2773"/>
      <c r="X11" s="2773"/>
      <c r="Y11" s="746"/>
      <c r="Z11" s="2774">
        <f>'E.0 Netzanschlussbegehren'!AE15</f>
        <v>0</v>
      </c>
      <c r="AA11" s="2774"/>
      <c r="AB11" s="2774"/>
      <c r="AC11" s="2774"/>
      <c r="AD11" s="2774"/>
      <c r="AE11" s="2774"/>
      <c r="AF11" s="2774"/>
      <c r="AG11" s="2775" t="s">
        <v>341</v>
      </c>
      <c r="AH11" s="2775"/>
      <c r="AI11" s="2775"/>
      <c r="AJ11" s="746"/>
      <c r="AK11" s="2776">
        <f>'E.0 Netzanschlussbegehren'!AQ15</f>
        <v>0</v>
      </c>
      <c r="AL11" s="2776"/>
      <c r="AM11" s="2776"/>
      <c r="AN11" s="2776"/>
      <c r="AO11" s="2776"/>
      <c r="AP11" s="2776"/>
      <c r="AQ11" s="2776"/>
      <c r="AR11" s="2777" t="s">
        <v>340</v>
      </c>
      <c r="AS11" s="2777"/>
      <c r="AT11" s="2777"/>
      <c r="AU11" s="2777"/>
      <c r="AV11" s="2762"/>
      <c r="AW11" s="2762"/>
      <c r="AX11" s="2762"/>
      <c r="AY11" s="2762"/>
      <c r="AZ11" s="2763"/>
      <c r="BA11" s="151"/>
      <c r="BB11" s="857"/>
    </row>
    <row r="12" spans="2:58" ht="20.25" customHeight="1" x14ac:dyDescent="0.2">
      <c r="B12" s="2764" t="s">
        <v>338</v>
      </c>
      <c r="C12" s="2765"/>
      <c r="D12" s="2765"/>
      <c r="E12" s="2765"/>
      <c r="F12" s="2765"/>
      <c r="G12" s="2765"/>
      <c r="H12" s="2765"/>
      <c r="I12" s="2765"/>
      <c r="J12" s="2765"/>
      <c r="K12" s="2765"/>
      <c r="L12" s="2766"/>
      <c r="M12" s="2767" t="s">
        <v>748</v>
      </c>
      <c r="N12" s="2768"/>
      <c r="O12" s="2768"/>
      <c r="P12" s="2768"/>
      <c r="Q12" s="2768"/>
      <c r="R12" s="2768"/>
      <c r="S12" s="2768"/>
      <c r="T12" s="2768"/>
      <c r="U12" s="2768"/>
      <c r="V12" s="2768"/>
      <c r="W12" s="2768"/>
      <c r="X12" s="2768"/>
      <c r="Y12" s="2768"/>
      <c r="Z12" s="2768"/>
      <c r="AA12" s="2768"/>
      <c r="AB12" s="2768"/>
      <c r="AC12" s="2768"/>
      <c r="AD12" s="2768"/>
      <c r="AE12" s="2768"/>
      <c r="AF12" s="2768"/>
      <c r="AG12" s="2768"/>
      <c r="AH12" s="2768"/>
      <c r="AI12" s="2768"/>
      <c r="AJ12" s="2768"/>
      <c r="AK12" s="2768"/>
      <c r="AL12" s="2768"/>
      <c r="AM12" s="2768"/>
      <c r="AN12" s="2768"/>
      <c r="AO12" s="2768"/>
      <c r="AP12" s="2768"/>
      <c r="AQ12" s="2768"/>
      <c r="AR12" s="2768"/>
      <c r="AS12" s="2768"/>
      <c r="AT12" s="2768"/>
      <c r="AU12" s="2768"/>
      <c r="AV12" s="2768"/>
      <c r="AW12" s="2768"/>
      <c r="AX12" s="2768"/>
      <c r="AY12" s="2768"/>
      <c r="AZ12" s="2769"/>
    </row>
    <row r="13" spans="2:58" ht="69" customHeight="1" x14ac:dyDescent="0.2">
      <c r="B13" s="743"/>
      <c r="C13" s="2770" t="s">
        <v>379</v>
      </c>
      <c r="D13" s="2770"/>
      <c r="E13" s="2770"/>
      <c r="F13" s="2770"/>
      <c r="G13" s="2770"/>
      <c r="H13" s="2770"/>
      <c r="I13" s="2770"/>
      <c r="J13" s="2770"/>
      <c r="K13" s="2770"/>
      <c r="L13" s="2770"/>
      <c r="M13" s="2770"/>
      <c r="N13" s="2770"/>
      <c r="O13" s="2770"/>
      <c r="P13" s="2770"/>
      <c r="Q13" s="2770"/>
      <c r="R13" s="2770"/>
      <c r="S13" s="2770"/>
      <c r="T13" s="2770"/>
      <c r="U13" s="2770"/>
      <c r="V13" s="2770"/>
      <c r="W13" s="2770"/>
      <c r="X13" s="2770"/>
      <c r="Y13" s="2770"/>
      <c r="Z13" s="2770"/>
      <c r="AA13" s="2770"/>
      <c r="AB13" s="2770"/>
      <c r="AC13" s="2770"/>
      <c r="AD13" s="2770"/>
      <c r="AE13" s="2770"/>
      <c r="AF13" s="2770"/>
      <c r="AG13" s="2770"/>
      <c r="AH13" s="2770"/>
      <c r="AI13" s="2770"/>
      <c r="AJ13" s="2770"/>
      <c r="AK13" s="2770"/>
      <c r="AL13" s="2770"/>
      <c r="AM13" s="2770"/>
      <c r="AN13" s="2770"/>
      <c r="AO13" s="2770"/>
      <c r="AP13" s="2770"/>
      <c r="AQ13" s="2770"/>
      <c r="AR13" s="2770"/>
      <c r="AS13" s="2770"/>
      <c r="AT13" s="2770"/>
      <c r="AU13" s="2770"/>
      <c r="AV13" s="2770"/>
      <c r="AW13" s="2770"/>
      <c r="AX13" s="2770"/>
      <c r="AY13" s="2770"/>
      <c r="AZ13" s="744"/>
    </row>
    <row r="14" spans="2:58" ht="87.75" customHeight="1" x14ac:dyDescent="0.2">
      <c r="B14" s="221"/>
      <c r="C14" s="1137" t="s">
        <v>380</v>
      </c>
      <c r="D14" s="1137"/>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c r="AU14" s="1137"/>
      <c r="AV14" s="1137"/>
      <c r="AW14" s="1137"/>
      <c r="AX14" s="1137"/>
      <c r="AY14" s="1137"/>
      <c r="AZ14" s="21"/>
    </row>
    <row r="15" spans="2:58" ht="28.5" customHeight="1" x14ac:dyDescent="0.2">
      <c r="B15" s="221"/>
      <c r="C15" s="2778" t="s">
        <v>381</v>
      </c>
      <c r="D15" s="2778"/>
      <c r="E15" s="2778"/>
      <c r="F15" s="2778"/>
      <c r="G15" s="2778"/>
      <c r="H15" s="2778"/>
      <c r="I15" s="2778"/>
      <c r="J15" s="2778"/>
      <c r="K15" s="2778"/>
      <c r="L15" s="2778"/>
      <c r="M15" s="2778"/>
      <c r="N15" s="2778"/>
      <c r="O15" s="2778"/>
      <c r="P15" s="2778"/>
      <c r="Q15" s="2778"/>
      <c r="R15" s="2778"/>
      <c r="S15" s="2778"/>
      <c r="T15" s="2778"/>
      <c r="U15" s="2778"/>
      <c r="V15" s="2778"/>
      <c r="W15" s="2778"/>
      <c r="X15" s="2778"/>
      <c r="Y15" s="2778"/>
      <c r="Z15" s="2778"/>
      <c r="AA15" s="2778"/>
      <c r="AB15" s="2778"/>
      <c r="AC15" s="2778"/>
      <c r="AD15" s="2778"/>
      <c r="AE15" s="2778"/>
      <c r="AF15" s="2778"/>
      <c r="AG15" s="2778"/>
      <c r="AH15" s="2778"/>
      <c r="AI15" s="2778"/>
      <c r="AJ15" s="2778"/>
      <c r="AK15" s="2778"/>
      <c r="AL15" s="2778"/>
      <c r="AM15" s="2778"/>
      <c r="AN15" s="2778"/>
      <c r="AO15" s="2778"/>
      <c r="AP15" s="2778"/>
      <c r="AQ15" s="2778"/>
      <c r="AR15" s="2778"/>
      <c r="AS15" s="2778"/>
      <c r="AT15" s="2778"/>
      <c r="AU15" s="2778"/>
      <c r="AV15" s="2778"/>
      <c r="AW15" s="2778"/>
      <c r="AX15" s="2778"/>
      <c r="AY15" s="2778"/>
      <c r="AZ15" s="21"/>
    </row>
    <row r="16" spans="2:58" ht="27.75" customHeight="1" x14ac:dyDescent="0.2">
      <c r="B16" s="221"/>
      <c r="C16" s="2779" t="s">
        <v>376</v>
      </c>
      <c r="D16" s="2779"/>
      <c r="E16" s="2779"/>
      <c r="F16" s="2779"/>
      <c r="G16" s="2779"/>
      <c r="H16" s="2779"/>
      <c r="I16" s="2779"/>
      <c r="J16" s="2779"/>
      <c r="K16" s="2779"/>
      <c r="L16" s="2779"/>
      <c r="M16" s="2779"/>
      <c r="N16" s="2779"/>
      <c r="O16" s="2779"/>
      <c r="P16" s="2779"/>
      <c r="Q16" s="2779"/>
      <c r="R16" s="2779"/>
      <c r="S16" s="2779"/>
      <c r="T16" s="2779"/>
      <c r="U16" s="2779"/>
      <c r="V16" s="2779"/>
      <c r="W16" s="2779"/>
      <c r="X16" s="2779"/>
      <c r="Y16" s="2779"/>
      <c r="Z16" s="2779"/>
      <c r="AA16" s="2779"/>
      <c r="AB16" s="2779"/>
      <c r="AC16" s="2779"/>
      <c r="AD16" s="2779"/>
      <c r="AE16" s="2779"/>
      <c r="AF16" s="2779"/>
      <c r="AG16" s="2779"/>
      <c r="AH16" s="2779"/>
      <c r="AI16" s="2779"/>
      <c r="AJ16" s="2779"/>
      <c r="AK16" s="2779"/>
      <c r="AL16" s="2779"/>
      <c r="AM16" s="2779"/>
      <c r="AN16" s="2779"/>
      <c r="AO16" s="2779"/>
      <c r="AP16" s="2779"/>
      <c r="AQ16" s="2779"/>
      <c r="AR16" s="2779"/>
      <c r="AS16" s="2779"/>
      <c r="AT16" s="2779"/>
      <c r="AU16" s="2779"/>
      <c r="AV16" s="2779"/>
      <c r="AW16" s="2779"/>
      <c r="AX16" s="2779"/>
      <c r="AY16" s="2779"/>
      <c r="AZ16" s="21"/>
    </row>
    <row r="17" spans="2:53" s="220" customFormat="1" ht="18.75" customHeight="1" x14ac:dyDescent="0.2">
      <c r="B17" s="27"/>
      <c r="C17" s="1159" t="s">
        <v>375</v>
      </c>
      <c r="D17" s="1159"/>
      <c r="E17" s="1159"/>
      <c r="F17" s="1159"/>
      <c r="G17" s="1159"/>
      <c r="H17" s="1159"/>
      <c r="I17" s="1159"/>
      <c r="J17" s="1159"/>
      <c r="K17" s="1159"/>
      <c r="L17" s="1159"/>
      <c r="M17" s="1159"/>
      <c r="N17" s="1159"/>
      <c r="O17" s="1159"/>
      <c r="P17" s="1159"/>
      <c r="Q17" s="1159"/>
      <c r="R17" s="1159"/>
      <c r="S17" s="1159"/>
      <c r="T17" s="1159"/>
      <c r="U17" s="1159"/>
      <c r="V17" s="1159" t="s">
        <v>371</v>
      </c>
      <c r="W17" s="1159"/>
      <c r="X17" s="1159"/>
      <c r="Y17" s="1159"/>
      <c r="Z17" s="1159"/>
      <c r="AA17" s="1159"/>
      <c r="AB17" s="1159"/>
      <c r="AC17" s="1159"/>
      <c r="AD17" s="1159"/>
      <c r="AE17" s="1159"/>
      <c r="AF17" s="1159"/>
      <c r="AG17" s="1159"/>
      <c r="AH17" s="1159"/>
      <c r="AI17" s="1159"/>
      <c r="AJ17" s="1159"/>
      <c r="AK17" s="1159"/>
      <c r="AL17" s="1159"/>
      <c r="AM17" s="1159"/>
      <c r="AN17" s="1159"/>
      <c r="AO17" s="1159"/>
      <c r="AP17" s="1159"/>
      <c r="AQ17" s="1159"/>
      <c r="AR17" s="1159"/>
      <c r="AS17" s="1159"/>
      <c r="AT17" s="1159"/>
      <c r="AU17" s="1159"/>
      <c r="AV17" s="1159"/>
      <c r="AW17" s="1159"/>
      <c r="AX17" s="1159"/>
      <c r="AY17" s="1159"/>
      <c r="AZ17" s="1160"/>
    </row>
    <row r="18" spans="2:53" ht="27" customHeight="1" x14ac:dyDescent="0.2">
      <c r="B18" s="2780"/>
      <c r="C18" s="2781"/>
      <c r="D18" s="2781"/>
      <c r="E18" s="2781"/>
      <c r="F18" s="1604" t="s">
        <v>373</v>
      </c>
      <c r="G18" s="1604"/>
      <c r="H18" s="1604"/>
      <c r="I18" s="1604"/>
      <c r="J18" s="1604"/>
      <c r="K18" s="1604"/>
      <c r="L18" s="1604"/>
      <c r="M18" s="1604"/>
      <c r="N18" s="1604"/>
      <c r="O18" s="1604"/>
      <c r="P18" s="1604"/>
      <c r="Q18" s="1604"/>
      <c r="R18" s="1604"/>
      <c r="S18" s="1604"/>
      <c r="T18" s="1604"/>
      <c r="U18" s="1604"/>
      <c r="V18" s="2782" t="s">
        <v>372</v>
      </c>
      <c r="W18" s="2782"/>
      <c r="X18" s="2782"/>
      <c r="Y18" s="2782"/>
      <c r="Z18" s="2782"/>
      <c r="AA18" s="2782"/>
      <c r="AB18" s="2782"/>
      <c r="AC18" s="2782"/>
      <c r="AD18" s="2782"/>
      <c r="AE18" s="2782"/>
      <c r="AF18" s="2782"/>
      <c r="AG18" s="2782"/>
      <c r="AH18" s="2782"/>
      <c r="AI18" s="2782"/>
      <c r="AJ18" s="2782"/>
      <c r="AK18" s="2782"/>
      <c r="AL18" s="2782"/>
      <c r="AM18" s="2782"/>
      <c r="AN18" s="2782"/>
      <c r="AO18" s="2782"/>
      <c r="AP18" s="2782"/>
      <c r="AQ18" s="2782"/>
      <c r="AR18" s="2782"/>
      <c r="AS18" s="2782"/>
      <c r="AT18" s="2782"/>
      <c r="AU18" s="2782"/>
      <c r="AV18" s="2782"/>
      <c r="AW18" s="2782"/>
      <c r="AX18" s="2782"/>
      <c r="AY18" s="2782"/>
      <c r="AZ18" s="2783"/>
      <c r="BA18" s="13">
        <v>0</v>
      </c>
    </row>
    <row r="19" spans="2:53" ht="27" customHeight="1" x14ac:dyDescent="0.2">
      <c r="B19" s="223"/>
      <c r="C19" s="224"/>
      <c r="D19" s="224"/>
      <c r="E19" s="224"/>
      <c r="F19" s="1604" t="s">
        <v>348</v>
      </c>
      <c r="G19" s="1604"/>
      <c r="H19" s="1604"/>
      <c r="I19" s="1604"/>
      <c r="J19" s="1604"/>
      <c r="K19" s="1604"/>
      <c r="L19" s="1604"/>
      <c r="M19" s="1604" t="s">
        <v>374</v>
      </c>
      <c r="N19" s="1604"/>
      <c r="O19" s="1604"/>
      <c r="P19" s="1604"/>
      <c r="Q19" s="1604"/>
      <c r="R19" s="1604"/>
      <c r="S19" s="1604"/>
      <c r="T19" s="1604"/>
      <c r="U19" s="1604"/>
      <c r="V19" s="2782" t="s">
        <v>102</v>
      </c>
      <c r="W19" s="2782"/>
      <c r="X19" s="2782"/>
      <c r="Y19" s="2782"/>
      <c r="Z19" s="2782"/>
      <c r="AA19" s="2782"/>
      <c r="AB19" s="2782"/>
      <c r="AC19" s="2782"/>
      <c r="AD19" s="2782"/>
      <c r="AE19" s="2782"/>
      <c r="AF19" s="2782"/>
      <c r="AG19" s="2782"/>
      <c r="AH19" s="2782"/>
      <c r="AI19" s="2782"/>
      <c r="AJ19" s="2782"/>
      <c r="AK19" s="2782"/>
      <c r="AL19" s="2782"/>
      <c r="AM19" s="2782"/>
      <c r="AN19" s="2782"/>
      <c r="AO19" s="2782"/>
      <c r="AP19" s="2782"/>
      <c r="AQ19" s="2782"/>
      <c r="AR19" s="2782"/>
      <c r="AS19" s="2782"/>
      <c r="AT19" s="2782"/>
      <c r="AU19" s="2782"/>
      <c r="AV19" s="2782"/>
      <c r="AW19" s="2782"/>
      <c r="AX19" s="2782"/>
      <c r="AY19" s="2782"/>
      <c r="AZ19" s="2783"/>
    </row>
    <row r="20" spans="2:53" ht="66.75" customHeight="1" x14ac:dyDescent="0.2">
      <c r="B20" s="219"/>
      <c r="C20" s="1137" t="s">
        <v>377</v>
      </c>
      <c r="D20" s="2790"/>
      <c r="E20" s="2790"/>
      <c r="F20" s="2790"/>
      <c r="G20" s="2790"/>
      <c r="H20" s="2790"/>
      <c r="I20" s="2790"/>
      <c r="J20" s="2790"/>
      <c r="K20" s="2790"/>
      <c r="L20" s="2790"/>
      <c r="M20" s="2790"/>
      <c r="N20" s="2790"/>
      <c r="O20" s="2790"/>
      <c r="P20" s="2790"/>
      <c r="Q20" s="2790"/>
      <c r="R20" s="2790"/>
      <c r="S20" s="2790"/>
      <c r="T20" s="2790"/>
      <c r="U20" s="2790"/>
      <c r="V20" s="2790"/>
      <c r="W20" s="2790"/>
      <c r="X20" s="2790"/>
      <c r="Y20" s="2790"/>
      <c r="Z20" s="2790"/>
      <c r="AA20" s="2790"/>
      <c r="AB20" s="2790"/>
      <c r="AC20" s="2790"/>
      <c r="AD20" s="2790"/>
      <c r="AE20" s="2790"/>
      <c r="AF20" s="2790"/>
      <c r="AG20" s="2790"/>
      <c r="AH20" s="2790"/>
      <c r="AI20" s="2790"/>
      <c r="AJ20" s="2790"/>
      <c r="AK20" s="2790"/>
      <c r="AL20" s="2790"/>
      <c r="AM20" s="2790"/>
      <c r="AN20" s="2790"/>
      <c r="AO20" s="2790"/>
      <c r="AP20" s="2790"/>
      <c r="AQ20" s="2790"/>
      <c r="AR20" s="2790"/>
      <c r="AS20" s="2790"/>
      <c r="AT20" s="2790"/>
      <c r="AU20" s="2790"/>
      <c r="AV20" s="2790"/>
      <c r="AW20" s="2790"/>
      <c r="AX20" s="2790"/>
      <c r="AY20" s="2790"/>
      <c r="AZ20" s="225"/>
    </row>
    <row r="21" spans="2:53" ht="32.25" customHeight="1" x14ac:dyDescent="0.2">
      <c r="B21" s="731"/>
      <c r="C21" s="1157" t="s">
        <v>378</v>
      </c>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7"/>
      <c r="AK21" s="1157"/>
      <c r="AL21" s="1157"/>
      <c r="AM21" s="1157"/>
      <c r="AN21" s="1157"/>
      <c r="AO21" s="1157"/>
      <c r="AP21" s="1157"/>
      <c r="AQ21" s="1157"/>
      <c r="AR21" s="1157"/>
      <c r="AS21" s="1157"/>
      <c r="AT21" s="1157"/>
      <c r="AU21" s="1157"/>
      <c r="AV21" s="1157"/>
      <c r="AW21" s="1157"/>
      <c r="AX21" s="1157"/>
      <c r="AY21" s="1157"/>
      <c r="AZ21" s="42"/>
    </row>
    <row r="22" spans="2:53" ht="21" customHeight="1" x14ac:dyDescent="0.2">
      <c r="B22" s="2784"/>
      <c r="C22" s="2785"/>
      <c r="D22" s="2785"/>
      <c r="E22" s="2785"/>
      <c r="F22" s="2785"/>
      <c r="G22" s="2785"/>
      <c r="H22" s="2785"/>
      <c r="I22" s="2785"/>
      <c r="J22" s="2785"/>
      <c r="K22" s="2785"/>
      <c r="L22" s="2785"/>
      <c r="M22" s="2785"/>
      <c r="N22" s="2785"/>
      <c r="O22" s="2785"/>
      <c r="P22" s="2785"/>
      <c r="Q22" s="2785"/>
      <c r="R22" s="2785"/>
      <c r="S22" s="2785"/>
      <c r="T22" s="2785"/>
      <c r="U22" s="2785"/>
      <c r="V22" s="2785"/>
      <c r="W22" s="2785"/>
      <c r="X22" s="2786"/>
      <c r="Y22" s="2787"/>
      <c r="Z22" s="2788"/>
      <c r="AA22" s="2788"/>
      <c r="AB22" s="2788"/>
      <c r="AC22" s="2788"/>
      <c r="AD22" s="2788"/>
      <c r="AE22" s="2788"/>
      <c r="AF22" s="2788"/>
      <c r="AG22" s="2788"/>
      <c r="AH22" s="2788"/>
      <c r="AI22" s="2788"/>
      <c r="AJ22" s="2788"/>
      <c r="AK22" s="2788"/>
      <c r="AL22" s="2788"/>
      <c r="AM22" s="2788"/>
      <c r="AN22" s="2788"/>
      <c r="AO22" s="2788"/>
      <c r="AP22" s="2788"/>
      <c r="AQ22" s="2788"/>
      <c r="AR22" s="2788"/>
      <c r="AS22" s="2788"/>
      <c r="AT22" s="2788"/>
      <c r="AU22" s="2788"/>
      <c r="AV22" s="2788"/>
      <c r="AW22" s="2788"/>
      <c r="AX22" s="2788"/>
      <c r="AY22" s="2788"/>
      <c r="AZ22" s="2789"/>
    </row>
    <row r="23" spans="2:53" ht="21" customHeight="1" x14ac:dyDescent="0.2">
      <c r="B23" s="219"/>
      <c r="C23" s="937"/>
      <c r="D23" s="937"/>
      <c r="E23" s="937"/>
      <c r="F23" s="937"/>
      <c r="G23" s="937"/>
      <c r="H23" s="937"/>
      <c r="I23" s="937"/>
      <c r="J23" s="937"/>
      <c r="K23" s="937"/>
      <c r="L23" s="937"/>
      <c r="M23" s="937"/>
      <c r="N23" s="937"/>
      <c r="O23" s="937"/>
      <c r="P23" s="937"/>
      <c r="Q23" s="937"/>
      <c r="R23" s="937"/>
      <c r="S23" s="937"/>
      <c r="T23" s="937"/>
      <c r="U23" s="937"/>
      <c r="V23" s="937"/>
      <c r="W23" s="937"/>
      <c r="X23" s="9"/>
      <c r="Y23" s="1005"/>
      <c r="Z23" s="1006"/>
      <c r="AA23" s="1006"/>
      <c r="AB23" s="1168"/>
      <c r="AC23" s="1168"/>
      <c r="AD23" s="1168"/>
      <c r="AE23" s="1168"/>
      <c r="AF23" s="1168"/>
      <c r="AG23" s="1168"/>
      <c r="AH23" s="1168"/>
      <c r="AI23" s="1168"/>
      <c r="AJ23" s="1168"/>
      <c r="AK23" s="1168"/>
      <c r="AL23" s="1168"/>
      <c r="AM23" s="1168"/>
      <c r="AN23" s="1168"/>
      <c r="AO23" s="1168"/>
      <c r="AP23" s="1168"/>
      <c r="AQ23" s="1168"/>
      <c r="AR23" s="1168"/>
      <c r="AS23" s="1168"/>
      <c r="AT23" s="1168"/>
      <c r="AU23" s="1168"/>
      <c r="AV23" s="1168"/>
      <c r="AW23" s="1006"/>
      <c r="AX23" s="1006"/>
      <c r="AY23" s="1006"/>
      <c r="AZ23" s="1007"/>
    </row>
    <row r="24" spans="2:53" ht="21" customHeight="1" thickBot="1" x14ac:dyDescent="0.25">
      <c r="B24" s="891" t="s">
        <v>37</v>
      </c>
      <c r="C24" s="892"/>
      <c r="D24" s="892"/>
      <c r="E24" s="892"/>
      <c r="F24" s="892"/>
      <c r="G24" s="892"/>
      <c r="H24" s="892"/>
      <c r="I24" s="892"/>
      <c r="J24" s="892"/>
      <c r="K24" s="892"/>
      <c r="L24" s="892"/>
      <c r="M24" s="892"/>
      <c r="N24" s="892"/>
      <c r="O24" s="892"/>
      <c r="P24" s="892"/>
      <c r="Q24" s="892"/>
      <c r="R24" s="892"/>
      <c r="S24" s="892"/>
      <c r="T24" s="892"/>
      <c r="U24" s="892"/>
      <c r="V24" s="892"/>
      <c r="W24" s="892"/>
      <c r="X24" s="893"/>
      <c r="Y24" s="895" t="s">
        <v>101</v>
      </c>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896"/>
    </row>
  </sheetData>
  <sheetProtection algorithmName="SHA-512" hashValue="pLt3uMp49xjMnc8x4iGMxvaqyJdsRzinDm1e3AZ8n2Fnqs6reo/pw3n1sRWHBQcNtcfPa1VMg+1CReKIICV3SQ==" saltValue="KceiNokiR2QBOWplfk92Pg==" spinCount="100000" sheet="1" objects="1" scenarios="1" selectLockedCells="1"/>
  <mergeCells count="67">
    <mergeCell ref="C23:W23"/>
    <mergeCell ref="Y23:AA23"/>
    <mergeCell ref="AB23:AV23"/>
    <mergeCell ref="AW23:AZ23"/>
    <mergeCell ref="B24:X24"/>
    <mergeCell ref="Y24:AZ24"/>
    <mergeCell ref="C21:AY21"/>
    <mergeCell ref="B22:X22"/>
    <mergeCell ref="Y22:AZ22"/>
    <mergeCell ref="C20:AY20"/>
    <mergeCell ref="F19:L19"/>
    <mergeCell ref="M19:U19"/>
    <mergeCell ref="V19:AZ19"/>
    <mergeCell ref="C15:AY15"/>
    <mergeCell ref="C16:AY16"/>
    <mergeCell ref="C17:U17"/>
    <mergeCell ref="V17:AZ17"/>
    <mergeCell ref="B18:E18"/>
    <mergeCell ref="F18:L18"/>
    <mergeCell ref="M18:U18"/>
    <mergeCell ref="V18:AZ18"/>
    <mergeCell ref="AV11:AZ11"/>
    <mergeCell ref="B12:L12"/>
    <mergeCell ref="M12:AZ12"/>
    <mergeCell ref="C13:AY13"/>
    <mergeCell ref="C14:AY14"/>
    <mergeCell ref="B11:L11"/>
    <mergeCell ref="M11:X11"/>
    <mergeCell ref="Z11:AF11"/>
    <mergeCell ref="AG11:AI11"/>
    <mergeCell ref="AK11:AQ11"/>
    <mergeCell ref="AR11:AU11"/>
    <mergeCell ref="B8:L10"/>
    <mergeCell ref="M8:X8"/>
    <mergeCell ref="Z8:AZ8"/>
    <mergeCell ref="M9:X9"/>
    <mergeCell ref="Y9:Z9"/>
    <mergeCell ref="AB9:AE9"/>
    <mergeCell ref="AG9:AZ9"/>
    <mergeCell ref="M10:X10"/>
    <mergeCell ref="Z10:AI10"/>
    <mergeCell ref="AK10:AZ10"/>
    <mergeCell ref="B7:L7"/>
    <mergeCell ref="M7:X7"/>
    <mergeCell ref="Z7:AZ7"/>
    <mergeCell ref="B4:L4"/>
    <mergeCell ref="M4:X4"/>
    <mergeCell ref="Z4:AZ4"/>
    <mergeCell ref="B5:L5"/>
    <mergeCell ref="M5:X5"/>
    <mergeCell ref="Y5:Z5"/>
    <mergeCell ref="AB5:AE5"/>
    <mergeCell ref="AG5:AZ5"/>
    <mergeCell ref="B6:L6"/>
    <mergeCell ref="M6:X6"/>
    <mergeCell ref="Z6:AK6"/>
    <mergeCell ref="AM6:AN6"/>
    <mergeCell ref="AP6:AZ6"/>
    <mergeCell ref="B1:AZ1"/>
    <mergeCell ref="AX2:AY2"/>
    <mergeCell ref="B3:P3"/>
    <mergeCell ref="R3:X3"/>
    <mergeCell ref="Y3:AR3"/>
    <mergeCell ref="AX3:AZ3"/>
    <mergeCell ref="AS3:AV3"/>
    <mergeCell ref="AS2:AW2"/>
    <mergeCell ref="B2:AR2"/>
  </mergeCells>
  <dataValidations count="7">
    <dataValidation allowBlank="1" sqref="M11"/>
    <dataValidation operator="lessThanOrEqual" allowBlank="1" showErrorMessage="1" errorTitle="Fehleingabe" error="Bitte max. 40 Zeichen eingeben!" sqref="Z8:AZ8"/>
    <dataValidation operator="lessThanOrEqual" allowBlank="1" showErrorMessage="1" errorTitle="Fehleingabe" error="Bitte max. 30 Zeichen eingeben!" sqref="AK11 Z11 AK10:AZ10"/>
    <dataValidation operator="lessThanOrEqual" allowBlank="1" showErrorMessage="1" errorTitle="Fehleingabe" error="Bitte max. 15 Zeichen eingeben!" sqref="Z10:AI10"/>
    <dataValidation operator="lessThanOrEqual" allowBlank="1" showErrorMessage="1" errorTitle="Fehleingabe" error="Bitte max. 40 Zeichen eingeben!" sqref="AG9:AZ9"/>
    <dataValidation allowBlank="1" showErrorMessage="1" sqref="Z6:AK6 Y8 R3:X3 AB9:AE9 Y9:Z9 AX2:AY2 AX3:AZ3 AS3:AU3"/>
    <dataValidation showErrorMessage="1" promptTitle="Auftrag Abnahme/Inbetriebsetzung" prompt="Hier bitte den Wohnort/Firmensitz des Auftraggebers und das Unterschriftsdatum eingeben!" sqref="C23:W23"/>
  </dataValidations>
  <pageMargins left="0.78740157480314965" right="0.55118110236220474" top="0.98425196850393704" bottom="0.39370078740157483" header="0.39370078740157483" footer="0.19685039370078741"/>
  <pageSetup paperSize="9" scale="98" orientation="portrait" r:id="rId1"/>
  <headerFooter alignWithMargins="0">
    <oddHeader>&amp;R&amp;G</oddHeader>
    <oddFooter>&amp;C&amp;9Stand 01/2021&amp;R&amp;"Arial,Kursiv"&amp;9VS: Öffentlich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Option Button 1">
              <controlPr defaultSize="0" print="0" autoFill="0" autoLine="0" autoPict="0">
                <anchor moveWithCells="1">
                  <from>
                    <xdr:col>2</xdr:col>
                    <xdr:colOff>28575</xdr:colOff>
                    <xdr:row>7</xdr:row>
                    <xdr:rowOff>19050</xdr:rowOff>
                  </from>
                  <to>
                    <xdr:col>11</xdr:col>
                    <xdr:colOff>28575</xdr:colOff>
                    <xdr:row>7</xdr:row>
                    <xdr:rowOff>238125</xdr:rowOff>
                  </to>
                </anchor>
              </controlPr>
            </control>
          </mc:Choice>
        </mc:AlternateContent>
        <mc:AlternateContent xmlns:mc="http://schemas.openxmlformats.org/markup-compatibility/2006">
          <mc:Choice Requires="x14">
            <control shapeId="33794" r:id="rId6" name="Option Button 2">
              <controlPr defaultSize="0" print="0" autoFill="0" autoLine="0" autoPict="0">
                <anchor moveWithCells="1">
                  <from>
                    <xdr:col>2</xdr:col>
                    <xdr:colOff>28575</xdr:colOff>
                    <xdr:row>7</xdr:row>
                    <xdr:rowOff>228600</xdr:rowOff>
                  </from>
                  <to>
                    <xdr:col>10</xdr:col>
                    <xdr:colOff>66675</xdr:colOff>
                    <xdr:row>8</xdr:row>
                    <xdr:rowOff>152400</xdr:rowOff>
                  </to>
                </anchor>
              </controlPr>
            </control>
          </mc:Choice>
        </mc:AlternateContent>
        <mc:AlternateContent xmlns:mc="http://schemas.openxmlformats.org/markup-compatibility/2006">
          <mc:Choice Requires="x14">
            <control shapeId="33795" r:id="rId7" name="Group Box 3">
              <controlPr defaultSize="0" print="0" autoFill="0" autoPict="0">
                <anchor moveWithCells="1">
                  <from>
                    <xdr:col>1</xdr:col>
                    <xdr:colOff>57150</xdr:colOff>
                    <xdr:row>6</xdr:row>
                    <xdr:rowOff>276225</xdr:rowOff>
                  </from>
                  <to>
                    <xdr:col>11</xdr:col>
                    <xdr:colOff>57150</xdr:colOff>
                    <xdr:row>9</xdr:row>
                    <xdr:rowOff>152400</xdr:rowOff>
                  </to>
                </anchor>
              </controlPr>
            </control>
          </mc:Choice>
        </mc:AlternateContent>
        <mc:AlternateContent xmlns:mc="http://schemas.openxmlformats.org/markup-compatibility/2006">
          <mc:Choice Requires="x14">
            <control shapeId="33796" r:id="rId8" name="Option Button 4">
              <controlPr defaultSize="0" autoFill="0" autoLine="0" autoPict="0">
                <anchor moveWithCells="1">
                  <from>
                    <xdr:col>2</xdr:col>
                    <xdr:colOff>114300</xdr:colOff>
                    <xdr:row>17</xdr:row>
                    <xdr:rowOff>57150</xdr:rowOff>
                  </from>
                  <to>
                    <xdr:col>17</xdr:col>
                    <xdr:colOff>9525</xdr:colOff>
                    <xdr:row>17</xdr:row>
                    <xdr:rowOff>266700</xdr:rowOff>
                  </to>
                </anchor>
              </controlPr>
            </control>
          </mc:Choice>
        </mc:AlternateContent>
        <mc:AlternateContent xmlns:mc="http://schemas.openxmlformats.org/markup-compatibility/2006">
          <mc:Choice Requires="x14">
            <control shapeId="33799" r:id="rId9" name="Option Button 7">
              <controlPr defaultSize="0" autoFill="0" autoLine="0" autoPict="0">
                <anchor moveWithCells="1">
                  <from>
                    <xdr:col>3</xdr:col>
                    <xdr:colOff>9525</xdr:colOff>
                    <xdr:row>18</xdr:row>
                    <xdr:rowOff>57150</xdr:rowOff>
                  </from>
                  <to>
                    <xdr:col>17</xdr:col>
                    <xdr:colOff>19050</xdr:colOff>
                    <xdr:row>18</xdr:row>
                    <xdr:rowOff>276225</xdr:rowOff>
                  </to>
                </anchor>
              </controlPr>
            </control>
          </mc:Choice>
        </mc:AlternateContent>
        <mc:AlternateContent xmlns:mc="http://schemas.openxmlformats.org/markup-compatibility/2006">
          <mc:Choice Requires="x14">
            <control shapeId="33800" r:id="rId10" name="Option Button 8">
              <controlPr defaultSize="0" print="0" autoFill="0" autoLine="0" autoPict="0">
                <anchor moveWithCells="1">
                  <from>
                    <xdr:col>2</xdr:col>
                    <xdr:colOff>28575</xdr:colOff>
                    <xdr:row>8</xdr:row>
                    <xdr:rowOff>171450</xdr:rowOff>
                  </from>
                  <to>
                    <xdr:col>10</xdr:col>
                    <xdr:colOff>66675</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26</vt:i4>
      </vt:variant>
      <vt:variant>
        <vt:lpstr>Diagramme</vt:lpstr>
      </vt:variant>
      <vt:variant>
        <vt:i4>1</vt:i4>
      </vt:variant>
      <vt:variant>
        <vt:lpstr>Benannte Bereiche</vt:lpstr>
      </vt:variant>
      <vt:variant>
        <vt:i4>38</vt:i4>
      </vt:variant>
    </vt:vector>
  </HeadingPairs>
  <TitlesOfParts>
    <vt:vector size="65" baseType="lpstr">
      <vt:lpstr>E.0 Netzanschlussbegehren</vt:lpstr>
      <vt:lpstr>E.1 Antragstellung EZA</vt:lpstr>
      <vt:lpstr>Auftrag Netzverträglichkeit</vt:lpstr>
      <vt:lpstr>E.2 Datenblatt EZA &lt;&gt; FVA</vt:lpstr>
      <vt:lpstr>E.2 Datenblatt EZE = FVA</vt:lpstr>
      <vt:lpstr>E.2 Datenblatt EZA = FVA</vt:lpstr>
      <vt:lpstr>E.3 Datenblatt Speicher</vt:lpstr>
      <vt:lpstr>Q(U)-Regelung neu Uc</vt:lpstr>
      <vt:lpstr>Abnahme und IBS</vt:lpstr>
      <vt:lpstr>Förderfähigkeit FVA</vt:lpstr>
      <vt:lpstr>NVP NB EZA</vt:lpstr>
      <vt:lpstr>Erklärung USt</vt:lpstr>
      <vt:lpstr>Erteilung SEPA</vt:lpstr>
      <vt:lpstr>Erklärung_EEG-Umlagepflicht</vt:lpstr>
      <vt:lpstr>Erklärung_Einspeisevergütung</vt:lpstr>
      <vt:lpstr>E.8 Unterlagenkontrolle VNB</vt:lpstr>
      <vt:lpstr>E.8 IBS-Protokoll EZA</vt:lpstr>
      <vt:lpstr>E.9 Betriebserlaubnis</vt:lpstr>
      <vt:lpstr>ÜSB SV BHKW</vt:lpstr>
      <vt:lpstr>ÜSB Selbstverbrauch &lt;= 25,0 kWp</vt:lpstr>
      <vt:lpstr>ÜSB Selbstverbr. &gt;25,0 - 30 kWp</vt:lpstr>
      <vt:lpstr>ÜSB Selbstverbrauch &gt; 30 kW Z</vt:lpstr>
      <vt:lpstr>ÜSB Selbstverbrauch &gt; 30 kW WM</vt:lpstr>
      <vt:lpstr>Formular kbW</vt:lpstr>
      <vt:lpstr>Tabelle1</vt:lpstr>
      <vt:lpstr>Netzbetreiber</vt:lpstr>
      <vt:lpstr>Diagramm Q(U)</vt:lpstr>
      <vt:lpstr>'Abnahme und IBS'!Druckbereich</vt:lpstr>
      <vt:lpstr>'Auftrag Netzverträglichkeit'!Druckbereich</vt:lpstr>
      <vt:lpstr>'E.0 Netzanschlussbegehren'!Druckbereich</vt:lpstr>
      <vt:lpstr>'E.1 Antragstellung EZA'!Druckbereich</vt:lpstr>
      <vt:lpstr>'E.2 Datenblatt EZA &lt;&gt; FVA'!Druckbereich</vt:lpstr>
      <vt:lpstr>'E.2 Datenblatt EZA = FVA'!Druckbereich</vt:lpstr>
      <vt:lpstr>'E.2 Datenblatt EZE = FVA'!Druckbereich</vt:lpstr>
      <vt:lpstr>'E.3 Datenblatt Speicher'!Druckbereich</vt:lpstr>
      <vt:lpstr>'E.8 IBS-Protokoll EZA'!Druckbereich</vt:lpstr>
      <vt:lpstr>'E.8 Unterlagenkontrolle VNB'!Druckbereich</vt:lpstr>
      <vt:lpstr>'E.9 Betriebserlaubnis'!Druckbereich</vt:lpstr>
      <vt:lpstr>'Erklärung USt'!Druckbereich</vt:lpstr>
      <vt:lpstr>'Erklärung_EEG-Umlagepflicht'!Druckbereich</vt:lpstr>
      <vt:lpstr>Erklärung_Einspeisevergütung!Druckbereich</vt:lpstr>
      <vt:lpstr>'Erteilung SEPA'!Druckbereich</vt:lpstr>
      <vt:lpstr>'Förderfähigkeit FVA'!Druckbereich</vt:lpstr>
      <vt:lpstr>'Formular kbW'!Druckbereich</vt:lpstr>
      <vt:lpstr>Netzbetreiber!Druckbereich</vt:lpstr>
      <vt:lpstr>'NVP NB EZA'!Druckbereich</vt:lpstr>
      <vt:lpstr>Tabelle1!Druckbereich</vt:lpstr>
      <vt:lpstr>'ÜSB Selbstverbr. &gt;25,0 - 30 kWp'!Druckbereich</vt:lpstr>
      <vt:lpstr>'ÜSB Selbstverbrauch &lt;= 25,0 kWp'!Druckbereich</vt:lpstr>
      <vt:lpstr>'ÜSB Selbstverbrauch &gt; 30 kW WM'!Druckbereich</vt:lpstr>
      <vt:lpstr>'ÜSB Selbstverbrauch &gt; 30 kW Z'!Druckbereich</vt:lpstr>
      <vt:lpstr>'ÜSB SV BHKW'!Druckbereich</vt:lpstr>
      <vt:lpstr>'Abnahme und IBS'!EZA_FVA_Datum</vt:lpstr>
      <vt:lpstr>'Auftrag Netzverträglichkeit'!EZA_FVA_Datum</vt:lpstr>
      <vt:lpstr>'E.2 Datenblatt EZA &lt;&gt; FVA'!EZA_FVA_Datum</vt:lpstr>
      <vt:lpstr>'E.2 Datenblatt EZA = FVA'!EZA_FVA_Datum</vt:lpstr>
      <vt:lpstr>'E.8 IBS-Protokoll EZA'!EZA_FVA_Datum</vt:lpstr>
      <vt:lpstr>Module</vt:lpstr>
      <vt:lpstr>S_WR1</vt:lpstr>
      <vt:lpstr>S_WR2</vt:lpstr>
      <vt:lpstr>S_WR3</vt:lpstr>
      <vt:lpstr>S_WR4</vt:lpstr>
      <vt:lpstr>Wechselrichter</vt:lpstr>
      <vt:lpstr>WR_Anschlussart</vt:lpstr>
      <vt:lpstr>WR_Leistung</vt:lpstr>
    </vt:vector>
  </TitlesOfParts>
  <Company>SWA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Lesser</dc:creator>
  <cp:lastModifiedBy>Lesser, Thomas</cp:lastModifiedBy>
  <cp:lastPrinted>2021-08-12T08:24:47Z</cp:lastPrinted>
  <dcterms:created xsi:type="dcterms:W3CDTF">2011-08-12T10:32:14Z</dcterms:created>
  <dcterms:modified xsi:type="dcterms:W3CDTF">2021-08-12T08:26:59Z</dcterms:modified>
</cp:coreProperties>
</file>